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ohem\Dropbox\V6-Dochlazení administrativních prostor budov ČNB\_received\KONEČNÝ ROZPOČET ZNOVU\zadávací\"/>
    </mc:Choice>
  </mc:AlternateContent>
  <xr:revisionPtr revIDLastSave="0" documentId="13_ncr:1_{31620916-2BBA-48FF-9107-BF7A0DD40E61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Rekapitulace stavby" sheetId="1" r:id="rId1"/>
    <sheet name="D1.4.4 - Elektroinstalace..." sheetId="2" r:id="rId2"/>
    <sheet name="D1.4.6 - Stínění - DP22" sheetId="3" r:id="rId3"/>
  </sheets>
  <definedNames>
    <definedName name="_xlnm._FilterDatabase" localSheetId="1" hidden="1">'D1.4.4 - Elektroinstalace...'!$C$85:$K$119</definedName>
    <definedName name="_xlnm._FilterDatabase" localSheetId="2" hidden="1">'D1.4.6 - Stínění - DP22'!$C$83:$K$208</definedName>
    <definedName name="_xlnm.Print_Area" localSheetId="1">'D1.4.4 - Elektroinstalace...'!$C$4:$J$39,'D1.4.4 - Elektroinstalace...'!$C$45:$J$67,'D1.4.4 - Elektroinstalace...'!$C$73:$K$119</definedName>
    <definedName name="_xlnm.Print_Area" localSheetId="2">'D1.4.6 - Stínění - DP22'!$C$4:$J$39,'D1.4.6 - Stínění - DP22'!$C$45:$J$65,'D1.4.6 - Stínění - DP22'!$C$71:$K$208</definedName>
    <definedName name="_xlnm.Print_Area" localSheetId="0">'Rekapitulace stavby'!$D$4:$AO$36,'Rekapitulace stavby'!$C$42:$AQ$57</definedName>
    <definedName name="_xlnm.Print_Titles" localSheetId="1">'D1.4.4 - Elektroinstalace...'!$85:$85</definedName>
    <definedName name="_xlnm.Print_Titles" localSheetId="2">'D1.4.6 - Stínění - DP22'!$83:$83</definedName>
    <definedName name="_xlnm.Print_Titles" localSheetId="0">'Rekapitulace stavby'!$52:$52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7" i="3" l="1"/>
  <c r="J204" i="3"/>
  <c r="J202" i="3"/>
  <c r="J198" i="3"/>
  <c r="J196" i="3"/>
  <c r="J195" i="3"/>
  <c r="J194" i="3"/>
  <c r="J193" i="3"/>
  <c r="J192" i="3"/>
  <c r="J191" i="3"/>
  <c r="J190" i="3"/>
  <c r="J189" i="3"/>
  <c r="J188" i="3"/>
  <c r="J187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7" i="3"/>
  <c r="J117" i="2"/>
  <c r="J113" i="2"/>
  <c r="J111" i="2"/>
  <c r="J110" i="2"/>
  <c r="J109" i="2"/>
  <c r="J108" i="2"/>
  <c r="J107" i="2"/>
  <c r="J106" i="2"/>
  <c r="J105" i="2"/>
  <c r="J104" i="2"/>
  <c r="J103" i="2"/>
  <c r="J101" i="2"/>
  <c r="J100" i="2"/>
  <c r="J99" i="2"/>
  <c r="J98" i="2"/>
  <c r="J95" i="2"/>
  <c r="J93" i="2"/>
  <c r="J91" i="2"/>
  <c r="J88" i="2"/>
  <c r="BK207" i="3"/>
  <c r="BK204" i="3"/>
  <c r="BK202" i="3"/>
  <c r="BK198" i="3"/>
  <c r="BK196" i="3"/>
  <c r="BK195" i="3"/>
  <c r="BK194" i="3"/>
  <c r="BK193" i="3"/>
  <c r="BK192" i="3"/>
  <c r="BK191" i="3"/>
  <c r="BK190" i="3"/>
  <c r="BK189" i="3"/>
  <c r="BK188" i="3"/>
  <c r="BK187" i="3"/>
  <c r="BK185" i="3"/>
  <c r="BK184" i="3"/>
  <c r="BK183" i="3"/>
  <c r="BK182" i="3"/>
  <c r="BK181" i="3"/>
  <c r="BK180" i="3"/>
  <c r="BK179" i="3"/>
  <c r="BK178" i="3"/>
  <c r="BK177" i="3"/>
  <c r="BK176" i="3"/>
  <c r="BK175" i="3"/>
  <c r="BK174" i="3"/>
  <c r="BK173" i="3"/>
  <c r="BK172" i="3"/>
  <c r="BK171" i="3"/>
  <c r="BK170" i="3"/>
  <c r="BK169" i="3"/>
  <c r="BK168" i="3"/>
  <c r="BK167" i="3"/>
  <c r="BK166" i="3"/>
  <c r="BK165" i="3"/>
  <c r="BK164" i="3"/>
  <c r="BK163" i="3"/>
  <c r="BK162" i="3"/>
  <c r="BK161" i="3"/>
  <c r="BK160" i="3"/>
  <c r="BK159" i="3"/>
  <c r="BK158" i="3"/>
  <c r="BK157" i="3"/>
  <c r="BK156" i="3"/>
  <c r="BK155" i="3"/>
  <c r="BK154" i="3"/>
  <c r="BK153" i="3"/>
  <c r="BK152" i="3"/>
  <c r="BK151" i="3"/>
  <c r="BK150" i="3"/>
  <c r="BK149" i="3"/>
  <c r="BK148" i="3"/>
  <c r="BK147" i="3"/>
  <c r="BK146" i="3"/>
  <c r="BK145" i="3"/>
  <c r="BK144" i="3"/>
  <c r="BK143" i="3"/>
  <c r="BK142" i="3"/>
  <c r="BK140" i="3"/>
  <c r="BK139" i="3"/>
  <c r="BK138" i="3"/>
  <c r="BK137" i="3"/>
  <c r="BK136" i="3"/>
  <c r="BK135" i="3"/>
  <c r="BK134" i="3"/>
  <c r="BK133" i="3"/>
  <c r="BK132" i="3"/>
  <c r="BK131" i="3"/>
  <c r="BK130" i="3"/>
  <c r="BK129" i="3"/>
  <c r="BK128" i="3"/>
  <c r="BK127" i="3"/>
  <c r="BK126" i="3"/>
  <c r="BK125" i="3"/>
  <c r="BK124" i="3"/>
  <c r="BK123" i="3"/>
  <c r="BK122" i="3"/>
  <c r="BK121" i="3"/>
  <c r="BK120" i="3"/>
  <c r="BK119" i="3"/>
  <c r="BK118" i="3"/>
  <c r="BK117" i="3"/>
  <c r="BK116" i="3"/>
  <c r="BK115" i="3"/>
  <c r="BK114" i="3"/>
  <c r="BK113" i="3"/>
  <c r="BK112" i="3"/>
  <c r="BK111" i="3"/>
  <c r="BK110" i="3"/>
  <c r="BK109" i="3"/>
  <c r="BK108" i="3"/>
  <c r="BK107" i="3"/>
  <c r="BK106" i="3"/>
  <c r="BK105" i="3"/>
  <c r="BK104" i="3"/>
  <c r="BK103" i="3"/>
  <c r="BK102" i="3"/>
  <c r="BK101" i="3"/>
  <c r="BK100" i="3"/>
  <c r="BK99" i="3"/>
  <c r="BK98" i="3"/>
  <c r="BK97" i="3"/>
  <c r="BK96" i="3"/>
  <c r="BK95" i="3"/>
  <c r="BK94" i="3"/>
  <c r="BK93" i="3"/>
  <c r="BK92" i="3"/>
  <c r="BK91" i="3"/>
  <c r="BK90" i="3"/>
  <c r="BK89" i="3"/>
  <c r="BK87" i="3"/>
  <c r="BK117" i="2"/>
  <c r="BK113" i="2"/>
  <c r="BK111" i="2"/>
  <c r="BK110" i="2"/>
  <c r="BK109" i="2"/>
  <c r="BK108" i="2"/>
  <c r="BK107" i="2"/>
  <c r="BK106" i="2"/>
  <c r="BK105" i="2"/>
  <c r="BK104" i="2"/>
  <c r="BK103" i="2"/>
  <c r="BK101" i="2"/>
  <c r="BK100" i="2"/>
  <c r="BK99" i="2"/>
  <c r="BK98" i="2"/>
  <c r="BK95" i="2"/>
  <c r="BK93" i="2"/>
  <c r="BK91" i="2"/>
  <c r="BK88" i="2"/>
  <c r="J37" i="3"/>
  <c r="J36" i="3"/>
  <c r="AY56" i="1" s="1"/>
  <c r="J35" i="3"/>
  <c r="AX56" i="1" s="1"/>
  <c r="BI207" i="3"/>
  <c r="BH207" i="3"/>
  <c r="BG207" i="3"/>
  <c r="BF207" i="3"/>
  <c r="T207" i="3"/>
  <c r="T206" i="3" s="1"/>
  <c r="R207" i="3"/>
  <c r="R206" i="3" s="1"/>
  <c r="P207" i="3"/>
  <c r="P206" i="3" s="1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55" i="3" s="1"/>
  <c r="J17" i="3"/>
  <c r="J12" i="3"/>
  <c r="J78" i="3" s="1"/>
  <c r="E7" i="3"/>
  <c r="E48" i="3" s="1"/>
  <c r="J37" i="2"/>
  <c r="J36" i="2"/>
  <c r="AY55" i="1" s="1"/>
  <c r="J35" i="2"/>
  <c r="AX55" i="1" s="1"/>
  <c r="BI117" i="2"/>
  <c r="BH117" i="2"/>
  <c r="BG117" i="2"/>
  <c r="BF117" i="2"/>
  <c r="T117" i="2"/>
  <c r="T116" i="2" s="1"/>
  <c r="T115" i="2" s="1"/>
  <c r="R117" i="2"/>
  <c r="R116" i="2" s="1"/>
  <c r="R115" i="2" s="1"/>
  <c r="P117" i="2"/>
  <c r="P116" i="2" s="1"/>
  <c r="P115" i="2" s="1"/>
  <c r="BI113" i="2"/>
  <c r="BH113" i="2"/>
  <c r="BG113" i="2"/>
  <c r="BF113" i="2"/>
  <c r="T113" i="2"/>
  <c r="T112" i="2" s="1"/>
  <c r="R113" i="2"/>
  <c r="R112" i="2" s="1"/>
  <c r="P113" i="2"/>
  <c r="P112" i="2" s="1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8" i="2"/>
  <c r="BH88" i="2"/>
  <c r="BG88" i="2"/>
  <c r="BF88" i="2"/>
  <c r="T88" i="2"/>
  <c r="T87" i="2" s="1"/>
  <c r="R88" i="2"/>
  <c r="R87" i="2" s="1"/>
  <c r="P88" i="2"/>
  <c r="P87" i="2" s="1"/>
  <c r="J83" i="2"/>
  <c r="J82" i="2"/>
  <c r="F82" i="2"/>
  <c r="F80" i="2"/>
  <c r="E78" i="2"/>
  <c r="J55" i="2"/>
  <c r="J54" i="2"/>
  <c r="F54" i="2"/>
  <c r="F52" i="2"/>
  <c r="E50" i="2"/>
  <c r="J18" i="2"/>
  <c r="E18" i="2"/>
  <c r="F83" i="2" s="1"/>
  <c r="J17" i="2"/>
  <c r="J12" i="2"/>
  <c r="J80" i="2" s="1"/>
  <c r="E7" i="2"/>
  <c r="E76" i="2" s="1"/>
  <c r="L50" i="1"/>
  <c r="AM50" i="1"/>
  <c r="AM49" i="1"/>
  <c r="L49" i="1"/>
  <c r="AM47" i="1"/>
  <c r="L47" i="1"/>
  <c r="L45" i="1"/>
  <c r="L44" i="1"/>
  <c r="AS54" i="1"/>
  <c r="F34" i="2" l="1"/>
  <c r="BA55" i="1" s="1"/>
  <c r="T90" i="2"/>
  <c r="P97" i="2"/>
  <c r="T102" i="2"/>
  <c r="P86" i="3"/>
  <c r="P85" i="3" s="1"/>
  <c r="P84" i="3" s="1"/>
  <c r="AU56" i="1" s="1"/>
  <c r="BK90" i="2"/>
  <c r="J90" i="2" s="1"/>
  <c r="J61" i="2" s="1"/>
  <c r="T97" i="2"/>
  <c r="R102" i="2"/>
  <c r="T86" i="3"/>
  <c r="T85" i="3" s="1"/>
  <c r="R201" i="3"/>
  <c r="R200" i="3"/>
  <c r="P90" i="2"/>
  <c r="BK97" i="2"/>
  <c r="J97" i="2" s="1"/>
  <c r="J62" i="2" s="1"/>
  <c r="BK102" i="2"/>
  <c r="J102" i="2" s="1"/>
  <c r="J63" i="2" s="1"/>
  <c r="R86" i="3"/>
  <c r="R85" i="3" s="1"/>
  <c r="R84" i="3" s="1"/>
  <c r="P201" i="3"/>
  <c r="P200" i="3"/>
  <c r="R90" i="2"/>
  <c r="R97" i="2"/>
  <c r="P102" i="2"/>
  <c r="BK86" i="3"/>
  <c r="J86" i="3" s="1"/>
  <c r="J61" i="3" s="1"/>
  <c r="BK201" i="3"/>
  <c r="T201" i="3"/>
  <c r="T200" i="3" s="1"/>
  <c r="BK87" i="2"/>
  <c r="J87" i="2" s="1"/>
  <c r="J60" i="2" s="1"/>
  <c r="BK112" i="2"/>
  <c r="J112" i="2" s="1"/>
  <c r="J64" i="2" s="1"/>
  <c r="BK206" i="3"/>
  <c r="J206" i="3" s="1"/>
  <c r="J64" i="3" s="1"/>
  <c r="BK116" i="2"/>
  <c r="BK115" i="2" s="1"/>
  <c r="J115" i="2" s="1"/>
  <c r="J65" i="2" s="1"/>
  <c r="E74" i="3"/>
  <c r="F81" i="3"/>
  <c r="BE90" i="3"/>
  <c r="BE94" i="3"/>
  <c r="BE95" i="3"/>
  <c r="BE106" i="3"/>
  <c r="BE108" i="3"/>
  <c r="BE113" i="3"/>
  <c r="BE115" i="3"/>
  <c r="BE118" i="3"/>
  <c r="BE119" i="3"/>
  <c r="BE121" i="3"/>
  <c r="BE125" i="3"/>
  <c r="BE128" i="3"/>
  <c r="BE129" i="3"/>
  <c r="BE130" i="3"/>
  <c r="BE131" i="3"/>
  <c r="BE132" i="3"/>
  <c r="BE140" i="3"/>
  <c r="BE143" i="3"/>
  <c r="BE147" i="3"/>
  <c r="BE149" i="3"/>
  <c r="BE152" i="3"/>
  <c r="BE153" i="3"/>
  <c r="BE160" i="3"/>
  <c r="BE162" i="3"/>
  <c r="BE163" i="3"/>
  <c r="BE164" i="3"/>
  <c r="BE168" i="3"/>
  <c r="BE170" i="3"/>
  <c r="BE173" i="3"/>
  <c r="BE179" i="3"/>
  <c r="BE184" i="3"/>
  <c r="BE188" i="3"/>
  <c r="BE189" i="3"/>
  <c r="BE191" i="3"/>
  <c r="BE198" i="3"/>
  <c r="BE202" i="3"/>
  <c r="BE96" i="3"/>
  <c r="BE97" i="3"/>
  <c r="BE98" i="3"/>
  <c r="BE99" i="3"/>
  <c r="BE104" i="3"/>
  <c r="BE114" i="3"/>
  <c r="BE116" i="3"/>
  <c r="BE117" i="3"/>
  <c r="BE122" i="3"/>
  <c r="BE123" i="3"/>
  <c r="BE126" i="3"/>
  <c r="BE133" i="3"/>
  <c r="BE135" i="3"/>
  <c r="BE136" i="3"/>
  <c r="BE137" i="3"/>
  <c r="BE138" i="3"/>
  <c r="BE139" i="3"/>
  <c r="BE144" i="3"/>
  <c r="BE146" i="3"/>
  <c r="BE148" i="3"/>
  <c r="BE150" i="3"/>
  <c r="BE151" i="3"/>
  <c r="BE154" i="3"/>
  <c r="BE155" i="3"/>
  <c r="BE158" i="3"/>
  <c r="BE159" i="3"/>
  <c r="BE165" i="3"/>
  <c r="BE167" i="3"/>
  <c r="BE169" i="3"/>
  <c r="BE171" i="3"/>
  <c r="BE172" i="3"/>
  <c r="BE174" i="3"/>
  <c r="BE176" i="3"/>
  <c r="BE177" i="3"/>
  <c r="BE180" i="3"/>
  <c r="BE181" i="3"/>
  <c r="BE182" i="3"/>
  <c r="BE183" i="3"/>
  <c r="BE187" i="3"/>
  <c r="BE192" i="3"/>
  <c r="BE194" i="3"/>
  <c r="BE195" i="3"/>
  <c r="BE196" i="3"/>
  <c r="BE204" i="3"/>
  <c r="J52" i="3"/>
  <c r="BE87" i="3"/>
  <c r="BE92" i="3"/>
  <c r="BE93" i="3"/>
  <c r="BE100" i="3"/>
  <c r="BE102" i="3"/>
  <c r="BE107" i="3"/>
  <c r="BE112" i="3"/>
  <c r="BE89" i="3"/>
  <c r="BE91" i="3"/>
  <c r="BE101" i="3"/>
  <c r="BE103" i="3"/>
  <c r="BE105" i="3"/>
  <c r="BE109" i="3"/>
  <c r="BE110" i="3"/>
  <c r="BE111" i="3"/>
  <c r="BE120" i="3"/>
  <c r="BE124" i="3"/>
  <c r="BE127" i="3"/>
  <c r="BE134" i="3"/>
  <c r="BE142" i="3"/>
  <c r="BE145" i="3"/>
  <c r="BE156" i="3"/>
  <c r="BE157" i="3"/>
  <c r="BE161" i="3"/>
  <c r="BE166" i="3"/>
  <c r="BE175" i="3"/>
  <c r="BE178" i="3"/>
  <c r="BE185" i="3"/>
  <c r="BE190" i="3"/>
  <c r="BE193" i="3"/>
  <c r="BE207" i="3"/>
  <c r="J52" i="2"/>
  <c r="E48" i="2"/>
  <c r="F55" i="2"/>
  <c r="BE93" i="2"/>
  <c r="BE95" i="2"/>
  <c r="BE99" i="2"/>
  <c r="BE103" i="2"/>
  <c r="BE105" i="2"/>
  <c r="BE108" i="2"/>
  <c r="BE110" i="2"/>
  <c r="BE117" i="2"/>
  <c r="BE88" i="2"/>
  <c r="BE91" i="2"/>
  <c r="BE98" i="2"/>
  <c r="BE100" i="2"/>
  <c r="BE101" i="2"/>
  <c r="BE104" i="2"/>
  <c r="BE106" i="2"/>
  <c r="BE107" i="2"/>
  <c r="BE109" i="2"/>
  <c r="BE111" i="2"/>
  <c r="BE113" i="2"/>
  <c r="F37" i="2"/>
  <c r="BD55" i="1" s="1"/>
  <c r="J34" i="2"/>
  <c r="AW55" i="1" s="1"/>
  <c r="J34" i="3"/>
  <c r="AW56" i="1" s="1"/>
  <c r="F36" i="2"/>
  <c r="BC55" i="1" s="1"/>
  <c r="F36" i="3"/>
  <c r="BC56" i="1" s="1"/>
  <c r="F35" i="2"/>
  <c r="BB55" i="1" s="1"/>
  <c r="F37" i="3"/>
  <c r="BD56" i="1" s="1"/>
  <c r="F34" i="3"/>
  <c r="BA56" i="1" s="1"/>
  <c r="F35" i="3"/>
  <c r="BB56" i="1" s="1"/>
  <c r="BA54" i="1" l="1"/>
  <c r="AW54" i="1" s="1"/>
  <c r="AK30" i="1" s="1"/>
  <c r="BK86" i="2"/>
  <c r="J86" i="2" s="1"/>
  <c r="J59" i="2" s="1"/>
  <c r="R86" i="2"/>
  <c r="P86" i="2"/>
  <c r="AU55" i="1"/>
  <c r="T86" i="2"/>
  <c r="BK200" i="3"/>
  <c r="J200" i="3"/>
  <c r="J62" i="3" s="1"/>
  <c r="T84" i="3"/>
  <c r="J116" i="2"/>
  <c r="J66" i="2" s="1"/>
  <c r="J201" i="3"/>
  <c r="J63" i="3" s="1"/>
  <c r="BK85" i="3"/>
  <c r="BC54" i="1"/>
  <c r="W32" i="1" s="1"/>
  <c r="BD54" i="1"/>
  <c r="W33" i="1" s="1"/>
  <c r="F33" i="3"/>
  <c r="AZ56" i="1" s="1"/>
  <c r="F33" i="2"/>
  <c r="AZ55" i="1" s="1"/>
  <c r="BB54" i="1"/>
  <c r="W31" i="1" s="1"/>
  <c r="AU54" i="1"/>
  <c r="J33" i="2"/>
  <c r="AV55" i="1" s="1"/>
  <c r="AT55" i="1" s="1"/>
  <c r="J33" i="3"/>
  <c r="AV56" i="1" s="1"/>
  <c r="AT56" i="1" s="1"/>
  <c r="W30" i="1" l="1"/>
  <c r="BK84" i="3"/>
  <c r="J84" i="3" s="1"/>
  <c r="J30" i="3" s="1"/>
  <c r="AG56" i="1" s="1"/>
  <c r="J30" i="2"/>
  <c r="AG55" i="1" s="1"/>
  <c r="AN55" i="1" s="1"/>
  <c r="J59" i="3"/>
  <c r="J85" i="3"/>
  <c r="J60" i="3" s="1"/>
  <c r="J39" i="3"/>
  <c r="J39" i="2"/>
  <c r="AN56" i="1"/>
  <c r="AX54" i="1"/>
  <c r="AY54" i="1"/>
  <c r="AZ54" i="1"/>
  <c r="W29" i="1" s="1"/>
  <c r="AG54" i="1" l="1"/>
  <c r="AK26" i="1" s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<sst xmlns="http://schemas.openxmlformats.org/spreadsheetml/2006/main" count="2431" uniqueCount="655">
  <si>
    <t>Export Komplet</t>
  </si>
  <si>
    <t>VZ</t>
  </si>
  <si>
    <t>2.0</t>
  </si>
  <si>
    <t>ZAMOK</t>
  </si>
  <si>
    <t>False</t>
  </si>
  <si>
    <t>{4d0bc9a8-5c10-4a5c-bcb4-f99c44f83cf1}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</si>
  <si>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</si>
  <si>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</si>
  <si>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</si>
  <si>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</si>
  <si>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</si>
  <si>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</si>
  <si>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</si>
  <si>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DP22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</si>
  <si>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</si>
  <si>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</si>
  <si>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Dochlazení administrativních prostor ČNB - DP22</t>
  </si>
  <si>
    <t>KSO:</t>
  </si>
  <si>
    <t/>
  </si>
  <si>
    <t>CC-CZ:</t>
  </si>
  <si>
    <t>112</t>
  </si>
  <si>
    <t>Místo:</t>
  </si>
  <si>
    <t>Česká národní banka, Na příkopě 864/28, 110 00 Pra</t>
  </si>
  <si>
    <t>Datum:</t>
  </si>
  <si>
    <t>1. 5. 2023</t>
  </si>
  <si>
    <t>Zadavatel:</t>
  </si>
  <si>
    <t>IČ:</t>
  </si>
  <si>
    <t>48136450</t>
  </si>
  <si>
    <t>ČESKÁ NÁRODNÍ BANKA</t>
  </si>
  <si>
    <t>DIČ:</t>
  </si>
  <si>
    <t>CZ48136450</t>
  </si>
  <si>
    <t>Uchazeč:</t>
  </si>
  <si>
    <t>Vyplň údaj</t>
  </si>
  <si>
    <t>Projektant:</t>
  </si>
  <si>
    <t>24265021</t>
  </si>
  <si>
    <t>Bohemik s.r.o.</t>
  </si>
  <si>
    <t>CZ24265021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</si>
  <si>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</si>
  <si>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</si>
  <si>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</si>
  <si>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</si>
  <si>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</si>
  <si>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</si>
  <si>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</si>
  <si>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</si>
  <si>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</si>
  <si>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</si>
  <si>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</si>
  <si>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</si>
  <si>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</si>
  <si>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</si>
  <si>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</si>
  <si>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</si>
  <si>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</si>
  <si>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</si>
  <si>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</si>
  <si>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</si>
  <si>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</si>
  <si>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</si>
  <si>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</si>
  <si>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</si>
  <si>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</si>
  <si>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</si>
  <si>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</si>
  <si>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</si>
  <si>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</si>
  <si>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</si>
  <si>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</si>
  <si>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</si>
  <si>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</si>
  <si>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</si>
  <si>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</si>
  <si>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</si>
  <si>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</si>
  <si>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</si>
  <si>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</si>
  <si>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</si>
  <si>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</si>
  <si>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</si>
  <si>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</si>
  <si>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D1.4.4</t>
  </si>
  <si>
    <t>Elektroinstalace - DP22</t>
  </si>
  <si>
    <t>STA</t>
  </si>
  <si>
    <t>1</t>
  </si>
  <si>
    <t>{ee5928d8-aedb-42d3-b75a-e93fcd3f350a}</t>
  </si>
  <si>
    <t>2</t>
  </si>
  <si>
    <t>D1.4.6</t>
  </si>
  <si>
    <t>Stínění - DP22</t>
  </si>
  <si>
    <t>{f95fd542-de11-4363-a507-a9ad5dd44810}</t>
  </si>
  <si>
    <t>KRYCÍ LIST SOUPISU PRACÍ</t>
  </si>
  <si>
    <t>Objekt:</t>
  </si>
  <si>
    <t>D1.4.4 - Elektroinstalace - DP22</t>
  </si>
  <si>
    <t>Ing. Tomáš Dolejší, B.Hudová</t>
  </si>
  <si>
    <t>REKAPITULACE ČLENĚNÍ SOUPISU PRACÍ</t>
  </si>
  <si>
    <t>Kód dílu - Popis</t>
  </si>
  <si>
    <t>Cena celkem [CZK]</t>
  </si>
  <si>
    <t>-1</t>
  </si>
  <si>
    <t>D1 - Rozváděče a rozvodnice</t>
  </si>
  <si>
    <t>D2 - Prvky systému LUXMATE</t>
  </si>
  <si>
    <t>D3 - Kabely a vodiče</t>
  </si>
  <si>
    <t>D5 - HZS, ostatní náklady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</si>
  <si>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</si>
  <si>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</si>
  <si>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</si>
  <si>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</si>
  <si>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</si>
  <si>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</si>
  <si>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</si>
  <si>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</si>
  <si>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</si>
  <si>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</si>
  <si>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</si>
  <si>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</si>
  <si>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</si>
  <si>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</si>
  <si>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</si>
  <si>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</si>
  <si>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</si>
  <si>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Rozváděče a rozvodnice</t>
  </si>
  <si>
    <t>ROZPOCET</t>
  </si>
  <si>
    <t>K</t>
  </si>
  <si>
    <t>M2101-0006</t>
  </si>
  <si>
    <t xml:space="preserve">Rozvodnice pro rolety </t>
  </si>
  <si>
    <t>ks</t>
  </si>
  <si>
    <t>vlastní položka</t>
  </si>
  <si>
    <t>4</t>
  </si>
  <si>
    <t>P</t>
  </si>
  <si>
    <t>Poznámka k položce:_x000D_
Rozvodnice rolet v parapetu_x000D_
rozvodná skříňka na omítku, 12M, 1 řada, bílé dveře, IP40, plast – 1 ks, jistič modulární 1p, 10A, char. B., 10kA – 1ks, včetně výroby</t>
  </si>
  <si>
    <t>D2</t>
  </si>
  <si>
    <t>Prvky systému LUXMATE</t>
  </si>
  <si>
    <t>M2102-0007</t>
  </si>
  <si>
    <t>Modul pro řízení rolet – řízený dodavatel</t>
  </si>
  <si>
    <t>539308960</t>
  </si>
  <si>
    <t xml:space="preserve">Poznámka k položce:_x000D_
Modul pro řízení rolet pro připojení do systému LUXMATE (např. ZUMTOBEL LM-4JAS)_x000D_
Modul pro řízení rolet – napájení 230VAC, výstupy 4x pohon pro roletu 230VAC, adresný, sběrnice LUXMATE </t>
  </si>
  <si>
    <t>3</t>
  </si>
  <si>
    <t>M2102-0008</t>
  </si>
  <si>
    <t>Multifunkční ovládací zařízení – řízený dodavatel</t>
  </si>
  <si>
    <t>Poznámka k položce:_x000D_
Multifunkční ovládací zařízení s kapacitnám dotykovým ovládáním  pro připojení do systému LUXMATE (např. ZUMTOBEL LM-CIRIA BK)_x000D_
Multifunkční ovládací zařízení s kapacitním dotykovým ovládáním. Centrální, bíle podsvícené tlačítko ON/OFF. Plynulé stmívání osvětlení nebo jemné nastavení žaluzií a jiných zařízení. OLED displej s intuitivními a označenými ikonami pro ovládání a navigaci v menu. Napájení 230VAC, sběrnice LUXMATE, adresný</t>
  </si>
  <si>
    <t>M2102-0009</t>
  </si>
  <si>
    <t>Krabice univerzální šedá, přístrojová</t>
  </si>
  <si>
    <t>6</t>
  </si>
  <si>
    <t>Poznámka k položce:_x000D_
 krabice univerzální šedá, přístrojová, průměr 73 mm, hloubka 66 mm</t>
  </si>
  <si>
    <t>D3</t>
  </si>
  <si>
    <t>Kabely a vodiče</t>
  </si>
  <si>
    <t>5</t>
  </si>
  <si>
    <t>M2103-0001</t>
  </si>
  <si>
    <t>kabel JYTY-O 2x1, barva vodičů modrá a červená</t>
  </si>
  <si>
    <t>m</t>
  </si>
  <si>
    <t>8</t>
  </si>
  <si>
    <t>M2103-0003</t>
  </si>
  <si>
    <t>kabel CYKY-J 3x2.5</t>
  </si>
  <si>
    <t>10</t>
  </si>
  <si>
    <t>7</t>
  </si>
  <si>
    <t>M2103-0004</t>
  </si>
  <si>
    <t>kabel CYKY-J 5x1.5</t>
  </si>
  <si>
    <t>12</t>
  </si>
  <si>
    <t>M2103-0009</t>
  </si>
  <si>
    <t>Ukončení vodičů a označení vč.štítků, průřez do 4 mm2</t>
  </si>
  <si>
    <t>14</t>
  </si>
  <si>
    <t>D5</t>
  </si>
  <si>
    <t>HZS, ostatní náklady</t>
  </si>
  <si>
    <t>9</t>
  </si>
  <si>
    <t>M2106-0023</t>
  </si>
  <si>
    <t>Montážní práce včetně dopravy pro dílčí celek DP22</t>
  </si>
  <si>
    <t>kpl</t>
  </si>
  <si>
    <t>16</t>
  </si>
  <si>
    <t>M2106-0025</t>
  </si>
  <si>
    <t>Nastavení a naprogramování systému LUXMATE (ovladač) – řízený dodavatel</t>
  </si>
  <si>
    <t>18</t>
  </si>
  <si>
    <t>11</t>
  </si>
  <si>
    <t>M2106-0026</t>
  </si>
  <si>
    <t>Nastavení a naprogramování systému LUXMATE (modul pro řízení rolet) – řízený dodavatel</t>
  </si>
  <si>
    <t>20</t>
  </si>
  <si>
    <t>M2106-0027</t>
  </si>
  <si>
    <t>Provedení revize a vypracování revizní zprávy</t>
  </si>
  <si>
    <t>22</t>
  </si>
  <si>
    <t>13</t>
  </si>
  <si>
    <t>M2106-0001</t>
  </si>
  <si>
    <t>Realizační projektová dokumentace ELE</t>
  </si>
  <si>
    <t>519275236</t>
  </si>
  <si>
    <t>M2106-0028</t>
  </si>
  <si>
    <t>Projektová dokumentace skutečného provedení DSPS ELEKTRO</t>
  </si>
  <si>
    <t>2132760422</t>
  </si>
  <si>
    <t>M2106-0050</t>
  </si>
  <si>
    <t>Podružný materiál pro dílčí celek DP22</t>
  </si>
  <si>
    <t>26</t>
  </si>
  <si>
    <t>M2106-0072</t>
  </si>
  <si>
    <t>Režijní náklady pro dílčí celek DP22</t>
  </si>
  <si>
    <t>28</t>
  </si>
  <si>
    <t>17</t>
  </si>
  <si>
    <t>Pol100</t>
  </si>
  <si>
    <t>Přesun hmot</t>
  </si>
  <si>
    <t>-735695179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</si>
  <si>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</si>
  <si>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</si>
  <si>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</si>
  <si>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</si>
  <si>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hod</t>
  </si>
  <si>
    <t>CS ÚRS 2023 01</t>
  </si>
  <si>
    <t>512</t>
  </si>
  <si>
    <t>748171912</t>
  </si>
  <si>
    <t>Online PSC</t>
  </si>
  <si>
    <t>https://podminky.urs.cz/item/CS_URS_2023_01/HZS2491</t>
  </si>
  <si>
    <t>VRN</t>
  </si>
  <si>
    <t>Vedlejší rozpočtové náklady</t>
  </si>
  <si>
    <t>VRN9</t>
  </si>
  <si>
    <t>Ostatní náklady</t>
  </si>
  <si>
    <t>19</t>
  </si>
  <si>
    <t>092203000</t>
  </si>
  <si>
    <t>Náklady na zaškolení</t>
  </si>
  <si>
    <t>…</t>
  </si>
  <si>
    <t>1024</t>
  </si>
  <si>
    <t>-1761906344</t>
  </si>
  <si>
    <t>https://podminky.urs.cz/item/CS_URS_2023_01/092203000</t>
  </si>
  <si>
    <t xml:space="preserve">Poznámka k položce:_x000D_
seznámení s údržbou_x000D_
</t>
  </si>
  <si>
    <t>D1.4.6 - Stínění - DP22</t>
  </si>
  <si>
    <t>Tadeáš Pech, B.Hudová</t>
  </si>
  <si>
    <t>Exteriérová roleta materiál rolety standardu SCREEN, venkovní strana barvy perlová šedá (šedo-bílá), vnitřní strana minimálně o odstín světlejší, kazeta, boční vodící lišty a ostatní konstrukční materiál vně okna RAL 8003, případná vnitřní zakrytí ovládacího kabelu provedení v bílé barvě a v minimálních rozměrech Technické parametry: tabulkové hodnoty slunečního záření:  TS Transmise (prostupnost): 4,4 %;  RS Reflexe (odrazivost): 27,2 %;  AS Absorpce (pohltivost): 68,4 % hodnota odolnosti vůči větru – min. 30 km/hod. objednatel požaduje, aby materiál rolet byl samozhášivý.</t>
  </si>
  <si>
    <t>PSV - Práce a dodávky PSV</t>
  </si>
  <si>
    <t xml:space="preserve">    786 - Dokončovací práce - čalounické úpravy</t>
  </si>
  <si>
    <t xml:space="preserve">    VRN1 - Průzkumné, geodetické a projektové práce</t>
  </si>
  <si>
    <t>PSV</t>
  </si>
  <si>
    <t>Práce a dodávky PSV</t>
  </si>
  <si>
    <t>786</t>
  </si>
  <si>
    <t>Dokončovací práce - čalounické úpravy</t>
  </si>
  <si>
    <t>786614001</t>
  </si>
  <si>
    <t>Montáž venkovních rolet upevněných na rám okenního nebo dveřního otvoru nebo na ostění, ovládaných motorem, včetně horního boxu a vodících profilů, plochy do 4 m2</t>
  </si>
  <si>
    <t>kus</t>
  </si>
  <si>
    <t>-569846009</t>
  </si>
  <si>
    <t>https://podminky.urs.cz/item/CS_URS_2023_01/786614001</t>
  </si>
  <si>
    <t>M</t>
  </si>
  <si>
    <t>RMAT0048</t>
  </si>
  <si>
    <t>R-4P206-2 Roleta 2370/1650 4P206</t>
  </si>
  <si>
    <t>32</t>
  </si>
  <si>
    <t>-52215945</t>
  </si>
  <si>
    <t>RMAT0056</t>
  </si>
  <si>
    <t>R-5P107-1 Roleta 700/1580 5P107</t>
  </si>
  <si>
    <t>-603821269</t>
  </si>
  <si>
    <t>RMAT0057</t>
  </si>
  <si>
    <t>R-5P107-2 Roleta 2070/1580 5P107</t>
  </si>
  <si>
    <t>-347643303</t>
  </si>
  <si>
    <t>RMAT0058</t>
  </si>
  <si>
    <t>R-5P203-1 Roleta 2120/1350 5P203</t>
  </si>
  <si>
    <t>-1142712249</t>
  </si>
  <si>
    <t>RMAT0059</t>
  </si>
  <si>
    <t>R-5P204-1 Roleta 2120/1350 5P204</t>
  </si>
  <si>
    <t>1811913268</t>
  </si>
  <si>
    <t>RMAT0060</t>
  </si>
  <si>
    <t>R-5P204-2 Roleta 2080/1350 5P204</t>
  </si>
  <si>
    <t>-1978844843</t>
  </si>
  <si>
    <t>RMAT0061</t>
  </si>
  <si>
    <t>R-5P205-1 Roleta 2120/1350 5P205</t>
  </si>
  <si>
    <t>-721952611</t>
  </si>
  <si>
    <t>RMAT0062</t>
  </si>
  <si>
    <t>R-5P213-1 Roleta 2120/1350 5P213</t>
  </si>
  <si>
    <t>-853751207</t>
  </si>
  <si>
    <t>RMAT0063</t>
  </si>
  <si>
    <t>R-5P214-1 Roleta 2100/1350 5P214</t>
  </si>
  <si>
    <t>-363025314</t>
  </si>
  <si>
    <t>RMAT0064</t>
  </si>
  <si>
    <t>R-5P215-1 Roleta 2130/1350 5P215</t>
  </si>
  <si>
    <t>-1654987471</t>
  </si>
  <si>
    <t>RMAT0065</t>
  </si>
  <si>
    <t>R-5P216-1 Roleta 2130/1350 5P216</t>
  </si>
  <si>
    <t>643337882</t>
  </si>
  <si>
    <t>RMAT0066</t>
  </si>
  <si>
    <t>R-5P216-2 Roleta 2130/1350 5P216</t>
  </si>
  <si>
    <t>862490559</t>
  </si>
  <si>
    <t>RMAT0067</t>
  </si>
  <si>
    <t>R-5P217-1 Roleta 2120/1350 5P217</t>
  </si>
  <si>
    <t>256451525</t>
  </si>
  <si>
    <t>RMAT0068</t>
  </si>
  <si>
    <t>R-5P218-1 Roleta 1950/1350 5P218</t>
  </si>
  <si>
    <t>800153235</t>
  </si>
  <si>
    <t>RMAT0069</t>
  </si>
  <si>
    <t>R-5P301-1 Roleta 2100/1360 5P301</t>
  </si>
  <si>
    <t>-757113919</t>
  </si>
  <si>
    <t>RMAT0070</t>
  </si>
  <si>
    <t>R-5P301-2 Roleta 2080/1360 5P301</t>
  </si>
  <si>
    <t>968475026</t>
  </si>
  <si>
    <t>RMAT0071</t>
  </si>
  <si>
    <t>R-5P302-1 Roleta 2110/1360 5P302</t>
  </si>
  <si>
    <t>-1004269426</t>
  </si>
  <si>
    <t>RMAT0072</t>
  </si>
  <si>
    <t>R-5P302-2 Roleta 2100/1360 5P302</t>
  </si>
  <si>
    <t>615471378</t>
  </si>
  <si>
    <t>RMAT0073</t>
  </si>
  <si>
    <t>R-5P303-1 Roleta 2100/1360 5P303</t>
  </si>
  <si>
    <t>33646469</t>
  </si>
  <si>
    <t>RMAT0074</t>
  </si>
  <si>
    <t>R-5P303-2 Roleta 2110/1360 5P303</t>
  </si>
  <si>
    <t>1192378127</t>
  </si>
  <si>
    <t>RMAT0075</t>
  </si>
  <si>
    <t>R-5P304-1 Roleta 1130/1360 5P304</t>
  </si>
  <si>
    <t>434031375</t>
  </si>
  <si>
    <t>23</t>
  </si>
  <si>
    <t>RMAT0076</t>
  </si>
  <si>
    <t>R-5P304-2 Roleta 2110/1360 5P304</t>
  </si>
  <si>
    <t>606370950</t>
  </si>
  <si>
    <t>24</t>
  </si>
  <si>
    <t>RMAT0077</t>
  </si>
  <si>
    <t>R-5P309-1 Roleta 2100/1360 5P309</t>
  </si>
  <si>
    <t>-1013493929</t>
  </si>
  <si>
    <t>25</t>
  </si>
  <si>
    <t>RMAT0079</t>
  </si>
  <si>
    <t>R-5P310-1 Roleta 2110/1360 5P310</t>
  </si>
  <si>
    <t>552010394</t>
  </si>
  <si>
    <t>RMAT0080</t>
  </si>
  <si>
    <t>R-5P310-2 Roleta 2100/1360 5P310</t>
  </si>
  <si>
    <t>197242088</t>
  </si>
  <si>
    <t>27</t>
  </si>
  <si>
    <t>RMAT0081</t>
  </si>
  <si>
    <t>R-5P318-1 Roleta 2100/1300 5P318</t>
  </si>
  <si>
    <t>590625965</t>
  </si>
  <si>
    <t>RMAT0082</t>
  </si>
  <si>
    <t>R-5P318-2 Roleta 1990/1300 5P318</t>
  </si>
  <si>
    <t>-1838151357</t>
  </si>
  <si>
    <t>29</t>
  </si>
  <si>
    <t>RMAT0083</t>
  </si>
  <si>
    <t>R-5P319-1 Roleta 2000/1300 5P319</t>
  </si>
  <si>
    <t>-1121182290</t>
  </si>
  <si>
    <t>30</t>
  </si>
  <si>
    <t>RMAT0084</t>
  </si>
  <si>
    <t>R-5P320-1 Roleta 2020/1300 5P320</t>
  </si>
  <si>
    <t>-585275315</t>
  </si>
  <si>
    <t>31</t>
  </si>
  <si>
    <t>RMAT0085</t>
  </si>
  <si>
    <t>R-5P320-2 Roleta 2030/1300 5P320</t>
  </si>
  <si>
    <t>1408518719</t>
  </si>
  <si>
    <t>RMAT0086</t>
  </si>
  <si>
    <t>R-5P322-1 Roleta 2100/1350 5P322</t>
  </si>
  <si>
    <t>1290442256</t>
  </si>
  <si>
    <t>33</t>
  </si>
  <si>
    <t>RMAT0087</t>
  </si>
  <si>
    <t>R-5P323-1 Roleta 2150/1300 5P323</t>
  </si>
  <si>
    <t>568779968</t>
  </si>
  <si>
    <t>34</t>
  </si>
  <si>
    <t>RMAT0088</t>
  </si>
  <si>
    <t>R-5P323-2 Roleta 2090/1350 5P323</t>
  </si>
  <si>
    <t>539871306</t>
  </si>
  <si>
    <t>35</t>
  </si>
  <si>
    <t>RMAT0089</t>
  </si>
  <si>
    <t>R-5P324-1 Roleta 2120/1350 5P324</t>
  </si>
  <si>
    <t>388580920</t>
  </si>
  <si>
    <t>36</t>
  </si>
  <si>
    <t>RMAT0090</t>
  </si>
  <si>
    <t>R-5P325-1 Roleta 2100/1350 5P325</t>
  </si>
  <si>
    <t>-462148995</t>
  </si>
  <si>
    <t>37</t>
  </si>
  <si>
    <t>RMAT0091</t>
  </si>
  <si>
    <t>R-5P326-1 Roleta 2100/1350 5P326</t>
  </si>
  <si>
    <t>-1898376511</t>
  </si>
  <si>
    <t>38</t>
  </si>
  <si>
    <t>RMAT0092</t>
  </si>
  <si>
    <t>R-5P326-2 Roleta 2110/1350 5P326</t>
  </si>
  <si>
    <t>-1616975955</t>
  </si>
  <si>
    <t>39</t>
  </si>
  <si>
    <t>RMAT0093</t>
  </si>
  <si>
    <t>R-5P335-1 Roleta 2100/1350 5P335</t>
  </si>
  <si>
    <t>-2111796558</t>
  </si>
  <si>
    <t>40</t>
  </si>
  <si>
    <t>RMAT0094</t>
  </si>
  <si>
    <t>R-5P335-2 Roleta 2100/1350 5P335</t>
  </si>
  <si>
    <t>-1966150963</t>
  </si>
  <si>
    <t>41</t>
  </si>
  <si>
    <t>RMAT0095</t>
  </si>
  <si>
    <t>R-5P336-1 Roleta 2150/1350 5P336</t>
  </si>
  <si>
    <t>-361608757</t>
  </si>
  <si>
    <t>42</t>
  </si>
  <si>
    <t>RMAT0096</t>
  </si>
  <si>
    <t>R-5P336-2 Roleta 2120/1350 5P336</t>
  </si>
  <si>
    <t>-1315955065</t>
  </si>
  <si>
    <t>43</t>
  </si>
  <si>
    <t>RMAT0097</t>
  </si>
  <si>
    <t>R-5P337-1 Roleta 2110/1350 5P337</t>
  </si>
  <si>
    <t>-622258599</t>
  </si>
  <si>
    <t>44</t>
  </si>
  <si>
    <t>RMAT0098</t>
  </si>
  <si>
    <t>R-5P337-2 Roleta 2140/1350 5P337</t>
  </si>
  <si>
    <t>1503434221</t>
  </si>
  <si>
    <t>45</t>
  </si>
  <si>
    <t>RMAT0099</t>
  </si>
  <si>
    <t>R-5P338-1 Roleta 2100/1350 5P338</t>
  </si>
  <si>
    <t>-1325326231</t>
  </si>
  <si>
    <t>46</t>
  </si>
  <si>
    <t>RMAT0100</t>
  </si>
  <si>
    <t>R-5P403-1 Roleta 2130/1340 5P403</t>
  </si>
  <si>
    <t>171125486</t>
  </si>
  <si>
    <t>47</t>
  </si>
  <si>
    <t>RMAT0101</t>
  </si>
  <si>
    <t>R-5P404-1 Roleta 2150/1340 5P404</t>
  </si>
  <si>
    <t>-1876039454</t>
  </si>
  <si>
    <t>48</t>
  </si>
  <si>
    <t>RMAT0102</t>
  </si>
  <si>
    <t>R-5P405-1 Roleta 2110/1340 5P405</t>
  </si>
  <si>
    <t>-1096135006</t>
  </si>
  <si>
    <t>49</t>
  </si>
  <si>
    <t>RMAT0103</t>
  </si>
  <si>
    <t>R-5P406-1 Roleta 2120/1340 5P406</t>
  </si>
  <si>
    <t>-1634566248</t>
  </si>
  <si>
    <t>50</t>
  </si>
  <si>
    <t>RMAT0104</t>
  </si>
  <si>
    <t>R-5P407-1 Roleta 2110/1340 5P407</t>
  </si>
  <si>
    <t>570880703</t>
  </si>
  <si>
    <t>51</t>
  </si>
  <si>
    <t>RMAT0105</t>
  </si>
  <si>
    <t>R-5P408-1 Roleta 2100/1340 5P408</t>
  </si>
  <si>
    <t>415032829</t>
  </si>
  <si>
    <t>52</t>
  </si>
  <si>
    <t>RMAT0106</t>
  </si>
  <si>
    <t>R-5P409-1 Roleta 2130/1340 5P409</t>
  </si>
  <si>
    <t>-872281562</t>
  </si>
  <si>
    <t>53</t>
  </si>
  <si>
    <t>786614003</t>
  </si>
  <si>
    <t>Montáž venkovních rolet upevněných na rám okenního nebo dveřního otvoru nebo na ostění, ovládaných motorem, včetně horního boxu a vodících profilů, plochy přes 4 do 6 m2</t>
  </si>
  <si>
    <t>-204125435</t>
  </si>
  <si>
    <t>https://podminky.urs.cz/item/CS_URS_2023_01/786614003</t>
  </si>
  <si>
    <t>54</t>
  </si>
  <si>
    <t>RMAT0004</t>
  </si>
  <si>
    <t>R-MP337-1 Roleta 2670/1910 MP337</t>
  </si>
  <si>
    <t>1002734828</t>
  </si>
  <si>
    <t>55</t>
  </si>
  <si>
    <t>RMAT0005</t>
  </si>
  <si>
    <t>R-MP337-2 Roleta 2700/1930 MP337</t>
  </si>
  <si>
    <t>1398480677</t>
  </si>
  <si>
    <t>56</t>
  </si>
  <si>
    <t>RMAT0006</t>
  </si>
  <si>
    <t>R-MP338-1 Roleta 2700/1920 MP338</t>
  </si>
  <si>
    <t>581584041</t>
  </si>
  <si>
    <t>57</t>
  </si>
  <si>
    <t>RMAT0007</t>
  </si>
  <si>
    <t>R-MP338-2 Roleta 2420/1950 MP338</t>
  </si>
  <si>
    <t>1064758886</t>
  </si>
  <si>
    <t>58</t>
  </si>
  <si>
    <t>RMAT0008</t>
  </si>
  <si>
    <t>R-MP339-1 Roleta 2410/1930 MP339</t>
  </si>
  <si>
    <t>-137621253</t>
  </si>
  <si>
    <t>59</t>
  </si>
  <si>
    <t>RMAT0009</t>
  </si>
  <si>
    <t>R-MP339-2 Roleta 2450/1920 MP339</t>
  </si>
  <si>
    <t>1101958955</t>
  </si>
  <si>
    <t>60</t>
  </si>
  <si>
    <t>RMAT0010</t>
  </si>
  <si>
    <t>R-MP339B-1 Roleta 2380/1900 MP339B</t>
  </si>
  <si>
    <t>318549880</t>
  </si>
  <si>
    <t>61</t>
  </si>
  <si>
    <t>RMAT0011</t>
  </si>
  <si>
    <t>R-MP339B-2 Roleta 2680/1900 MP339B</t>
  </si>
  <si>
    <t>2122279308</t>
  </si>
  <si>
    <t>62</t>
  </si>
  <si>
    <t>RMAT0012</t>
  </si>
  <si>
    <t>R-MP339C-1 Roleta 2700/1900 MP339C</t>
  </si>
  <si>
    <t>-1727830629</t>
  </si>
  <si>
    <t>63</t>
  </si>
  <si>
    <t>RMAT0013</t>
  </si>
  <si>
    <t>R-MP339C-2 Roleta 2700/1900 MP339C</t>
  </si>
  <si>
    <t>939970744</t>
  </si>
  <si>
    <t>64</t>
  </si>
  <si>
    <t>RMAT0014</t>
  </si>
  <si>
    <t>R-2P111-1 Roleta 2140/2240 2P111</t>
  </si>
  <si>
    <t>-1612026932</t>
  </si>
  <si>
    <t>65</t>
  </si>
  <si>
    <t>RMAT0015</t>
  </si>
  <si>
    <t>R-2P111-2 Roleta 2340/2230 2P111</t>
  </si>
  <si>
    <t>-1215479223</t>
  </si>
  <si>
    <t>66</t>
  </si>
  <si>
    <t>RMAT0016</t>
  </si>
  <si>
    <t>R-2P112-1 Roleta 2630/2230 2P112</t>
  </si>
  <si>
    <t>-1007807570</t>
  </si>
  <si>
    <t>67</t>
  </si>
  <si>
    <t>RMAT0017</t>
  </si>
  <si>
    <t>R-2P203-1 Roleta 2430/2240 2P203</t>
  </si>
  <si>
    <t>408215402</t>
  </si>
  <si>
    <t>68</t>
  </si>
  <si>
    <t>RMAT0021</t>
  </si>
  <si>
    <t>R-2P301-1 Roleta 2460/2230 2P301</t>
  </si>
  <si>
    <t>1085696173</t>
  </si>
  <si>
    <t>69</t>
  </si>
  <si>
    <t>RMAT0027</t>
  </si>
  <si>
    <t>R-2P307-1 Roleta 2480/2240 2P307</t>
  </si>
  <si>
    <t>460268285</t>
  </si>
  <si>
    <t>70</t>
  </si>
  <si>
    <t>RMAT0028</t>
  </si>
  <si>
    <t>R-2P312-1 Roleta 2680/2230 2P312</t>
  </si>
  <si>
    <t>1928994372</t>
  </si>
  <si>
    <t>71</t>
  </si>
  <si>
    <t>RMAT0029</t>
  </si>
  <si>
    <t>R-2P313-1 Roleta 2690/2230 2P313</t>
  </si>
  <si>
    <t>1576826313</t>
  </si>
  <si>
    <t>72</t>
  </si>
  <si>
    <t>RMAT0030</t>
  </si>
  <si>
    <t>R-2P314-1 Roleta 2690/2230 2P314</t>
  </si>
  <si>
    <t>-1166208245</t>
  </si>
  <si>
    <t>73</t>
  </si>
  <si>
    <t>RMAT0031</t>
  </si>
  <si>
    <t>R-2P315-1 Roleta 2370/2230 2P315</t>
  </si>
  <si>
    <t>-764936474</t>
  </si>
  <si>
    <t>74</t>
  </si>
  <si>
    <t>RMAT0032</t>
  </si>
  <si>
    <t>R-3P203-1 Roleta 2360/2010 3P203</t>
  </si>
  <si>
    <t>-491510453</t>
  </si>
  <si>
    <t>75</t>
  </si>
  <si>
    <t>RMAT0033</t>
  </si>
  <si>
    <t>R-3P204-1 Roleta 2710/2010 3P204</t>
  </si>
  <si>
    <t>492984684</t>
  </si>
  <si>
    <t>76</t>
  </si>
  <si>
    <t>RMAT0034</t>
  </si>
  <si>
    <t>R-3P205-1 Roleta 2730/2010 3P205</t>
  </si>
  <si>
    <t>297582092</t>
  </si>
  <si>
    <t>77</t>
  </si>
  <si>
    <t>RMAT0035</t>
  </si>
  <si>
    <t>R-3P206-1 Roleta 2740/2010 3P206</t>
  </si>
  <si>
    <t>-903037583</t>
  </si>
  <si>
    <t>78</t>
  </si>
  <si>
    <t>RMAT0036</t>
  </si>
  <si>
    <t>R-3P206-2 Roleta 2360/2010 3P206</t>
  </si>
  <si>
    <t>-855007767</t>
  </si>
  <si>
    <t>79</t>
  </si>
  <si>
    <t>RMAT0037</t>
  </si>
  <si>
    <t>R-3P234-1 Roleta 2510/2000 3P234</t>
  </si>
  <si>
    <t>-2121735402</t>
  </si>
  <si>
    <t>80</t>
  </si>
  <si>
    <t>RMAT0038</t>
  </si>
  <si>
    <t>R-3P235-1 Roleta 2740/2000 3P235</t>
  </si>
  <si>
    <t>-816162737</t>
  </si>
  <si>
    <t>81</t>
  </si>
  <si>
    <t>RMAT0039</t>
  </si>
  <si>
    <t>R-3P236-1 Roleta 2700/2000 3P236</t>
  </si>
  <si>
    <t>592716492</t>
  </si>
  <si>
    <t>82</t>
  </si>
  <si>
    <t>RMAT0040</t>
  </si>
  <si>
    <t>R-3P237-1 Roleta 2710/2000 3P237</t>
  </si>
  <si>
    <t>-1057247705</t>
  </si>
  <si>
    <t>83</t>
  </si>
  <si>
    <t>RMAT0041</t>
  </si>
  <si>
    <t>R-3P238-1 Roleta 2690/2000 3P238</t>
  </si>
  <si>
    <t>2056942414</t>
  </si>
  <si>
    <t>84</t>
  </si>
  <si>
    <t>RMAT0042</t>
  </si>
  <si>
    <t>R-3P239-1 Roleta 2730/2000 3P239</t>
  </si>
  <si>
    <t>-633549430</t>
  </si>
  <si>
    <t>85</t>
  </si>
  <si>
    <t>RMAT0043</t>
  </si>
  <si>
    <t>R-3P240-1 Roleta 2690/2000 3P240</t>
  </si>
  <si>
    <t>-1780931441</t>
  </si>
  <si>
    <t>86</t>
  </si>
  <si>
    <t>RMAT0044</t>
  </si>
  <si>
    <t>R-4P203-1 Roleta 2370/1850 4P203</t>
  </si>
  <si>
    <t>-1952216114</t>
  </si>
  <si>
    <t>87</t>
  </si>
  <si>
    <t>RMAT0045</t>
  </si>
  <si>
    <t>R-4P204-1 Roleta 2690/1850 4P204</t>
  </si>
  <si>
    <t>1271731432</t>
  </si>
  <si>
    <t>88</t>
  </si>
  <si>
    <t>RMAT0046</t>
  </si>
  <si>
    <t>R-4P205-1 Roleta 2760/1850 4P205</t>
  </si>
  <si>
    <t>1271140603</t>
  </si>
  <si>
    <t>89</t>
  </si>
  <si>
    <t>RMAT0047</t>
  </si>
  <si>
    <t>R-4P206-1 Roleta 2740/1850 4P206</t>
  </si>
  <si>
    <t>-1318641783</t>
  </si>
  <si>
    <t>90</t>
  </si>
  <si>
    <t>RMAT0049</t>
  </si>
  <si>
    <t>R-4P237-1 Roleta 2740/1880 4P237</t>
  </si>
  <si>
    <t>287788773</t>
  </si>
  <si>
    <t>91</t>
  </si>
  <si>
    <t>RMAT0050</t>
  </si>
  <si>
    <t>R-4P238-1 Roleta 2740/1880 4P238</t>
  </si>
  <si>
    <t>-2120768162</t>
  </si>
  <si>
    <t>92</t>
  </si>
  <si>
    <t>RMAT0051</t>
  </si>
  <si>
    <t>R-4P238-2 Roleta 2680/1880 4P238</t>
  </si>
  <si>
    <t>1907044120</t>
  </si>
  <si>
    <t>93</t>
  </si>
  <si>
    <t>RMAT0052</t>
  </si>
  <si>
    <t>R-4P239-1 Roleta 2710/1880 4P239</t>
  </si>
  <si>
    <t>-646916188</t>
  </si>
  <si>
    <t>94</t>
  </si>
  <si>
    <t>RMAT0053</t>
  </si>
  <si>
    <t>R-4P240-1 Roleta 2740/1880 4P240</t>
  </si>
  <si>
    <t>-2137868185</t>
  </si>
  <si>
    <t>95</t>
  </si>
  <si>
    <t>RMAT0054</t>
  </si>
  <si>
    <t>R-4P241-1 Roleta 2740/1880 4P241</t>
  </si>
  <si>
    <t>1683733831</t>
  </si>
  <si>
    <t>96</t>
  </si>
  <si>
    <t>RMAT0055</t>
  </si>
  <si>
    <t>R-4P242-1 Roleta 2730/1880 4P242</t>
  </si>
  <si>
    <t>1688753581</t>
  </si>
  <si>
    <t>97</t>
  </si>
  <si>
    <t>786614005</t>
  </si>
  <si>
    <t>Montáž venkovních rolet upevněných na rám okenního nebo dveřního otvoru nebo na ostění, ovládaných motorem, včetně horního boxu a vodících profilů, plochy přes 6 m2</t>
  </si>
  <si>
    <t>-501617458</t>
  </si>
  <si>
    <t>https://podminky.urs.cz/item/CS_URS_2023_01/786614005</t>
  </si>
  <si>
    <t>98</t>
  </si>
  <si>
    <t>RMAT0018</t>
  </si>
  <si>
    <t>R-2P204-1 Roleta 2770/2240 2P204</t>
  </si>
  <si>
    <t>1447565990</t>
  </si>
  <si>
    <t>99</t>
  </si>
  <si>
    <t>RMAT0019</t>
  </si>
  <si>
    <t>R-2P205-1 Roleta 2810/2240 2P205</t>
  </si>
  <si>
    <t>962736590</t>
  </si>
  <si>
    <t>100</t>
  </si>
  <si>
    <t>RMAT0020</t>
  </si>
  <si>
    <t>R-2P206-1 Roleta 2780/2240 2P206</t>
  </si>
  <si>
    <t>-1674336063</t>
  </si>
  <si>
    <t>101</t>
  </si>
  <si>
    <t>RMAT0022</t>
  </si>
  <si>
    <t>R-2P302-1 Roleta 2740/2230 2P302</t>
  </si>
  <si>
    <t>269943322</t>
  </si>
  <si>
    <t>102</t>
  </si>
  <si>
    <t>RMAT0023</t>
  </si>
  <si>
    <t>R-2P303-1 Roleta 2760/2230 2P303</t>
  </si>
  <si>
    <t>1711164883</t>
  </si>
  <si>
    <t>103</t>
  </si>
  <si>
    <t>RMAT0024</t>
  </si>
  <si>
    <t>R-2P304-1 Roleta 2770/2230 2P304</t>
  </si>
  <si>
    <t>-625185061</t>
  </si>
  <si>
    <t>104</t>
  </si>
  <si>
    <t>RMAT0025</t>
  </si>
  <si>
    <t>R-2P305-1 Roleta 2770/2240 2P305</t>
  </si>
  <si>
    <t>1218775498</t>
  </si>
  <si>
    <t>105</t>
  </si>
  <si>
    <t>RMAT0026</t>
  </si>
  <si>
    <t>R-2P306-1 Roleta 2770/2240 2P306</t>
  </si>
  <si>
    <t>-1317346145</t>
  </si>
  <si>
    <t>106</t>
  </si>
  <si>
    <t>RMAT0078</t>
  </si>
  <si>
    <t>R-5P309-2 Roleta 2100/3600 5P309</t>
  </si>
  <si>
    <t>-1816640270</t>
  </si>
  <si>
    <t>107</t>
  </si>
  <si>
    <t>998786103</t>
  </si>
  <si>
    <t>Přesun hmot pro stínění stanovený z hmotnosti přesunovaného materiálu vodorovná dopravní vzdálenost do 50 m v objektech výšky (hloubky) přes 12 do 24 m</t>
  </si>
  <si>
    <t>t</t>
  </si>
  <si>
    <t>1599344293</t>
  </si>
  <si>
    <t>https://podminky.urs.cz/item/CS_URS_2023_01/998786103</t>
  </si>
  <si>
    <t>108</t>
  </si>
  <si>
    <t>998786181</t>
  </si>
  <si>
    <t>Přesun hmot pro stínění stanovený z hmotnosti přesunovaného materiálu Příplatek k cenám za přesun prováděný bez použití mechanizace pro jakoukoliv výšku objektu</t>
  </si>
  <si>
    <t>-595805463</t>
  </si>
  <si>
    <t>https://podminky.urs.cz/item/CS_URS_2023_01/998786181</t>
  </si>
  <si>
    <t>VRN1</t>
  </si>
  <si>
    <t>Průzkumné, geodetické a projektové práce</t>
  </si>
  <si>
    <t>109</t>
  </si>
  <si>
    <t>013254000</t>
  </si>
  <si>
    <t>Dokumentace skutečného provedení stavby DSPS STÍNĚNÍ</t>
  </si>
  <si>
    <t>1784417583</t>
  </si>
  <si>
    <t>https://podminky.urs.cz/item/CS_URS_2023_01/013254000</t>
  </si>
  <si>
    <t>110</t>
  </si>
  <si>
    <t>013294000</t>
  </si>
  <si>
    <t xml:space="preserve">Výrobní dokumentace vč. zaměření </t>
  </si>
  <si>
    <t>1191860669</t>
  </si>
  <si>
    <t>https://podminky.urs.cz/item/CS_URS_2023_01/013294000</t>
  </si>
  <si>
    <t>111</t>
  </si>
  <si>
    <t>-1879745034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</si>
</sst>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/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22" xfId="0" applyNumberFormat="1" applyFont="1" applyBorder="1" applyAlignment="1">
      <alignment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092203000" TargetMode="External"/><Relationship Id="rId1" Type="http://schemas.openxmlformats.org/officeDocument/2006/relationships/hyperlink" Target="https://podminky.urs.cz/item/CS_URS_2023_01/HZS249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92203000" TargetMode="External"/><Relationship Id="rId3" Type="http://schemas.openxmlformats.org/officeDocument/2006/relationships/hyperlink" Target="https://podminky.urs.cz/item/CS_URS_2023_01/786614005" TargetMode="External"/><Relationship Id="rId7" Type="http://schemas.openxmlformats.org/officeDocument/2006/relationships/hyperlink" Target="https://podminky.urs.cz/item/CS_URS_2023_01/013294000" TargetMode="External"/><Relationship Id="rId2" Type="http://schemas.openxmlformats.org/officeDocument/2006/relationships/hyperlink" Target="https://podminky.urs.cz/item/CS_URS_2023_01/786614003" TargetMode="External"/><Relationship Id="rId1" Type="http://schemas.openxmlformats.org/officeDocument/2006/relationships/hyperlink" Target="https://podminky.urs.cz/item/CS_URS_2023_01/786614001" TargetMode="External"/><Relationship Id="rId6" Type="http://schemas.openxmlformats.org/officeDocument/2006/relationships/hyperlink" Target="https://podminky.urs.cz/item/CS_URS_2023_01/013254000" TargetMode="External"/><Relationship Id="rId5" Type="http://schemas.openxmlformats.org/officeDocument/2006/relationships/hyperlink" Target="https://podminky.urs.cz/item/CS_URS_2023_01/998786181" TargetMode="External"/><Relationship Id="rId4" Type="http://schemas.openxmlformats.org/officeDocument/2006/relationships/hyperlink" Target="https://podminky.urs.cz/item/CS_URS_2023_01/998786103" TargetMode="External"/><Relationship Id="rId9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M58"/>
  <sheetViews>
    <sheetView showGridLines="0" topLeftCell="A43" workbookViewId="0">
      <selection activeCell="AI22" sqref="AI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05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19"/>
      <c r="AQ5" s="19"/>
      <c r="AR5" s="17"/>
      <c r="BE5" s="202" t="s">
        <v>14</v>
      </c>
      <c r="BS5" s="14" t="s">
        <v>6</v>
      </c>
    </row>
    <row r="6" spans="1:74" s="1" customFormat="1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07" t="s">
        <v>16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19"/>
      <c r="AQ6" s="19"/>
      <c r="AR6" s="17"/>
      <c r="BE6" s="203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18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20</v>
      </c>
      <c r="AO7" s="19"/>
      <c r="AP7" s="19"/>
      <c r="AQ7" s="19"/>
      <c r="AR7" s="17"/>
      <c r="BE7" s="203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03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3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03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03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3"/>
      <c r="BS12" s="14" t="s">
        <v>6</v>
      </c>
    </row>
    <row r="13" spans="1:74" s="1" customFormat="1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32</v>
      </c>
      <c r="AO13" s="19"/>
      <c r="AP13" s="19"/>
      <c r="AQ13" s="19"/>
      <c r="AR13" s="17"/>
      <c r="BE13" s="203"/>
      <c r="BS13" s="14" t="s">
        <v>6</v>
      </c>
    </row>
    <row r="14" spans="1:74" ht="12.75">
      <c r="B14" s="18"/>
      <c r="C14" s="19"/>
      <c r="D14" s="19"/>
      <c r="E14" s="208" t="s">
        <v>32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6" t="s">
        <v>29</v>
      </c>
      <c r="AL14" s="19"/>
      <c r="AM14" s="19"/>
      <c r="AN14" s="28" t="s">
        <v>32</v>
      </c>
      <c r="AO14" s="19"/>
      <c r="AP14" s="19"/>
      <c r="AQ14" s="19"/>
      <c r="AR14" s="17"/>
      <c r="BE14" s="203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3"/>
      <c r="BS15" s="14" t="s">
        <v>4</v>
      </c>
    </row>
    <row r="16" spans="1:74" s="1" customFormat="1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34</v>
      </c>
      <c r="AO16" s="19"/>
      <c r="AP16" s="19"/>
      <c r="AQ16" s="19"/>
      <c r="AR16" s="17"/>
      <c r="BE16" s="20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36</v>
      </c>
      <c r="AO17" s="19"/>
      <c r="AP17" s="19"/>
      <c r="AQ17" s="19"/>
      <c r="AR17" s="17"/>
      <c r="BE17" s="203"/>
      <c r="BS17" s="14" t="s">
        <v>37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3"/>
      <c r="BS18" s="14" t="s">
        <v>6</v>
      </c>
    </row>
    <row r="19" spans="1:71" s="1" customFormat="1" ht="12" customHeight="1">
      <c r="B19" s="18"/>
      <c r="C19" s="19"/>
      <c r="D19" s="26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34</v>
      </c>
      <c r="AO19" s="19"/>
      <c r="AP19" s="19"/>
      <c r="AQ19" s="19"/>
      <c r="AR19" s="17"/>
      <c r="BE19" s="203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36</v>
      </c>
      <c r="AO20" s="19"/>
      <c r="AP20" s="19"/>
      <c r="AQ20" s="19"/>
      <c r="AR20" s="17"/>
      <c r="BE20" s="203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3"/>
    </row>
    <row r="22" spans="1:71" s="1" customFormat="1" ht="12" customHeight="1">
      <c r="B22" s="18"/>
      <c r="C22" s="19"/>
      <c r="D22" s="26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3"/>
    </row>
    <row r="23" spans="1:71" s="1" customFormat="1" ht="60" customHeight="1">
      <c r="B23" s="18"/>
      <c r="C23" s="19"/>
      <c r="D23" s="19"/>
      <c r="E23" s="210" t="s">
        <v>40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19"/>
      <c r="AP23" s="19"/>
      <c r="AQ23" s="19"/>
      <c r="AR23" s="17"/>
      <c r="BE23" s="20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3"/>
    </row>
    <row r="26" spans="1:71" s="2" customFormat="1" ht="25.9" customHeight="1">
      <c r="A26" s="31"/>
      <c r="B26" s="32"/>
      <c r="C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1">
        <f>ROUND(AG54,2)</f>
        <v>1482740</v>
      </c>
      <c r="AL26" s="212"/>
      <c r="AM26" s="212"/>
      <c r="AN26" s="212"/>
      <c r="AO26" s="212"/>
      <c r="AP26" s="33"/>
      <c r="AQ26" s="33"/>
      <c r="AR26" s="36"/>
      <c r="BE26" s="20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3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3" t="s">
        <v>42</v>
      </c>
      <c r="M28" s="213"/>
      <c r="N28" s="213"/>
      <c r="O28" s="213"/>
      <c r="P28" s="213"/>
      <c r="Q28" s="33"/>
      <c r="R28" s="33"/>
      <c r="S28" s="33"/>
      <c r="T28" s="33"/>
      <c r="U28" s="33"/>
      <c r="V28" s="33"/>
      <c r="W28" s="213" t="s">
        <v>43</v>
      </c>
      <c r="X28" s="213"/>
      <c r="Y28" s="213"/>
      <c r="Z28" s="213"/>
      <c r="AA28" s="213"/>
      <c r="AB28" s="213"/>
      <c r="AC28" s="213"/>
      <c r="AD28" s="213"/>
      <c r="AE28" s="213"/>
      <c r="AF28" s="33"/>
      <c r="AG28" s="33"/>
      <c r="AH28" s="33"/>
      <c r="AI28" s="33"/>
      <c r="AJ28" s="33"/>
      <c r="AK28" s="213" t="s">
        <v>44</v>
      </c>
      <c r="AL28" s="213"/>
      <c r="AM28" s="213"/>
      <c r="AN28" s="213"/>
      <c r="AO28" s="213"/>
      <c r="AP28" s="33"/>
      <c r="AQ28" s="33"/>
      <c r="AR28" s="36"/>
      <c r="BE28" s="203"/>
    </row>
    <row r="29" spans="1:71" s="3" customFormat="1" ht="14.45" customHeight="1">
      <c r="B29" s="37"/>
      <c r="C29" s="38"/>
      <c r="D29" s="26" t="s">
        <v>45</v>
      </c>
      <c r="E29" s="38"/>
      <c r="F29" s="26" t="s">
        <v>46</v>
      </c>
      <c r="G29" s="38"/>
      <c r="H29" s="38"/>
      <c r="I29" s="38"/>
      <c r="J29" s="38"/>
      <c r="K29" s="38"/>
      <c r="L29" s="216">
        <v>0.21</v>
      </c>
      <c r="M29" s="215"/>
      <c r="N29" s="215"/>
      <c r="O29" s="215"/>
      <c r="P29" s="215"/>
      <c r="Q29" s="38"/>
      <c r="R29" s="38"/>
      <c r="S29" s="38"/>
      <c r="T29" s="38"/>
      <c r="U29" s="38"/>
      <c r="V29" s="38"/>
      <c r="W29" s="214">
        <f>ROUND(AZ54, 2)</f>
        <v>1482740</v>
      </c>
      <c r="X29" s="215"/>
      <c r="Y29" s="215"/>
      <c r="Z29" s="215"/>
      <c r="AA29" s="215"/>
      <c r="AB29" s="215"/>
      <c r="AC29" s="215"/>
      <c r="AD29" s="215"/>
      <c r="AE29" s="215"/>
      <c r="AF29" s="38"/>
      <c r="AG29" s="38"/>
      <c r="AH29" s="38"/>
      <c r="AI29" s="38"/>
      <c r="AJ29" s="38"/>
      <c r="AK29" s="214">
        <f>ROUND(AV54, 2)</f>
        <v>311375.40000000002</v>
      </c>
      <c r="AL29" s="215"/>
      <c r="AM29" s="215"/>
      <c r="AN29" s="215"/>
      <c r="AO29" s="215"/>
      <c r="AP29" s="38"/>
      <c r="AQ29" s="38"/>
      <c r="AR29" s="39"/>
      <c r="BE29" s="204"/>
    </row>
    <row r="30" spans="1:71" s="3" customFormat="1" ht="14.45" customHeight="1">
      <c r="B30" s="37"/>
      <c r="C30" s="38"/>
      <c r="D30" s="38"/>
      <c r="E30" s="38"/>
      <c r="F30" s="26" t="s">
        <v>47</v>
      </c>
      <c r="G30" s="38"/>
      <c r="H30" s="38"/>
      <c r="I30" s="38"/>
      <c r="J30" s="38"/>
      <c r="K30" s="38"/>
      <c r="L30" s="216">
        <v>0.15</v>
      </c>
      <c r="M30" s="215"/>
      <c r="N30" s="215"/>
      <c r="O30" s="215"/>
      <c r="P30" s="215"/>
      <c r="Q30" s="38"/>
      <c r="R30" s="38"/>
      <c r="S30" s="38"/>
      <c r="T30" s="38"/>
      <c r="U30" s="38"/>
      <c r="V30" s="38"/>
      <c r="W30" s="214">
        <f>ROUND(BA54, 2)</f>
        <v>0</v>
      </c>
      <c r="X30" s="215"/>
      <c r="Y30" s="215"/>
      <c r="Z30" s="215"/>
      <c r="AA30" s="215"/>
      <c r="AB30" s="215"/>
      <c r="AC30" s="215"/>
      <c r="AD30" s="215"/>
      <c r="AE30" s="215"/>
      <c r="AF30" s="38"/>
      <c r="AG30" s="38"/>
      <c r="AH30" s="38"/>
      <c r="AI30" s="38"/>
      <c r="AJ30" s="38"/>
      <c r="AK30" s="214">
        <f>ROUND(AW54, 2)</f>
        <v>0</v>
      </c>
      <c r="AL30" s="215"/>
      <c r="AM30" s="215"/>
      <c r="AN30" s="215"/>
      <c r="AO30" s="215"/>
      <c r="AP30" s="38"/>
      <c r="AQ30" s="38"/>
      <c r="AR30" s="39"/>
      <c r="BE30" s="204"/>
    </row>
    <row r="31" spans="1:71" s="3" customFormat="1" ht="14.45" hidden="1" customHeight="1">
      <c r="B31" s="37"/>
      <c r="C31" s="38"/>
      <c r="D31" s="38"/>
      <c r="E31" s="38"/>
      <c r="F31" s="26" t="s">
        <v>48</v>
      </c>
      <c r="G31" s="38"/>
      <c r="H31" s="38"/>
      <c r="I31" s="38"/>
      <c r="J31" s="38"/>
      <c r="K31" s="38"/>
      <c r="L31" s="216">
        <v>0.21</v>
      </c>
      <c r="M31" s="215"/>
      <c r="N31" s="215"/>
      <c r="O31" s="215"/>
      <c r="P31" s="215"/>
      <c r="Q31" s="38"/>
      <c r="R31" s="38"/>
      <c r="S31" s="38"/>
      <c r="T31" s="38"/>
      <c r="U31" s="38"/>
      <c r="V31" s="38"/>
      <c r="W31" s="214">
        <f>ROUND(BB54, 2)</f>
        <v>0</v>
      </c>
      <c r="X31" s="215"/>
      <c r="Y31" s="215"/>
      <c r="Z31" s="215"/>
      <c r="AA31" s="215"/>
      <c r="AB31" s="215"/>
      <c r="AC31" s="215"/>
      <c r="AD31" s="215"/>
      <c r="AE31" s="215"/>
      <c r="AF31" s="38"/>
      <c r="AG31" s="38"/>
      <c r="AH31" s="38"/>
      <c r="AI31" s="38"/>
      <c r="AJ31" s="38"/>
      <c r="AK31" s="214">
        <v>0</v>
      </c>
      <c r="AL31" s="215"/>
      <c r="AM31" s="215"/>
      <c r="AN31" s="215"/>
      <c r="AO31" s="215"/>
      <c r="AP31" s="38"/>
      <c r="AQ31" s="38"/>
      <c r="AR31" s="39"/>
      <c r="BE31" s="204"/>
    </row>
    <row r="32" spans="1:71" s="3" customFormat="1" ht="14.45" hidden="1" customHeight="1">
      <c r="B32" s="37"/>
      <c r="C32" s="38"/>
      <c r="D32" s="38"/>
      <c r="E32" s="38"/>
      <c r="F32" s="26" t="s">
        <v>49</v>
      </c>
      <c r="G32" s="38"/>
      <c r="H32" s="38"/>
      <c r="I32" s="38"/>
      <c r="J32" s="38"/>
      <c r="K32" s="38"/>
      <c r="L32" s="216">
        <v>0.15</v>
      </c>
      <c r="M32" s="215"/>
      <c r="N32" s="215"/>
      <c r="O32" s="215"/>
      <c r="P32" s="215"/>
      <c r="Q32" s="38"/>
      <c r="R32" s="38"/>
      <c r="S32" s="38"/>
      <c r="T32" s="38"/>
      <c r="U32" s="38"/>
      <c r="V32" s="38"/>
      <c r="W32" s="214">
        <f>ROUND(BC54, 2)</f>
        <v>0</v>
      </c>
      <c r="X32" s="215"/>
      <c r="Y32" s="215"/>
      <c r="Z32" s="215"/>
      <c r="AA32" s="215"/>
      <c r="AB32" s="215"/>
      <c r="AC32" s="215"/>
      <c r="AD32" s="215"/>
      <c r="AE32" s="215"/>
      <c r="AF32" s="38"/>
      <c r="AG32" s="38"/>
      <c r="AH32" s="38"/>
      <c r="AI32" s="38"/>
      <c r="AJ32" s="38"/>
      <c r="AK32" s="214">
        <v>0</v>
      </c>
      <c r="AL32" s="215"/>
      <c r="AM32" s="215"/>
      <c r="AN32" s="215"/>
      <c r="AO32" s="215"/>
      <c r="AP32" s="38"/>
      <c r="AQ32" s="38"/>
      <c r="AR32" s="39"/>
      <c r="BE32" s="204"/>
    </row>
    <row r="33" spans="1:57" s="3" customFormat="1" ht="14.45" hidden="1" customHeight="1">
      <c r="B33" s="37"/>
      <c r="C33" s="38"/>
      <c r="D33" s="38"/>
      <c r="E33" s="38"/>
      <c r="F33" s="26" t="s">
        <v>50</v>
      </c>
      <c r="G33" s="38"/>
      <c r="H33" s="38"/>
      <c r="I33" s="38"/>
      <c r="J33" s="38"/>
      <c r="K33" s="38"/>
      <c r="L33" s="216">
        <v>0</v>
      </c>
      <c r="M33" s="215"/>
      <c r="N33" s="215"/>
      <c r="O33" s="215"/>
      <c r="P33" s="215"/>
      <c r="Q33" s="38"/>
      <c r="R33" s="38"/>
      <c r="S33" s="38"/>
      <c r="T33" s="38"/>
      <c r="U33" s="38"/>
      <c r="V33" s="38"/>
      <c r="W33" s="214">
        <f>ROUND(BD54, 2)</f>
        <v>0</v>
      </c>
      <c r="X33" s="215"/>
      <c r="Y33" s="215"/>
      <c r="Z33" s="215"/>
      <c r="AA33" s="215"/>
      <c r="AB33" s="215"/>
      <c r="AC33" s="215"/>
      <c r="AD33" s="215"/>
      <c r="AE33" s="215"/>
      <c r="AF33" s="38"/>
      <c r="AG33" s="38"/>
      <c r="AH33" s="38"/>
      <c r="AI33" s="38"/>
      <c r="AJ33" s="38"/>
      <c r="AK33" s="214">
        <v>0</v>
      </c>
      <c r="AL33" s="215"/>
      <c r="AM33" s="215"/>
      <c r="AN33" s="215"/>
      <c r="AO33" s="215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51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52</v>
      </c>
      <c r="U35" s="42"/>
      <c r="V35" s="42"/>
      <c r="W35" s="42"/>
      <c r="X35" s="217" t="s">
        <v>53</v>
      </c>
      <c r="Y35" s="218"/>
      <c r="Z35" s="218"/>
      <c r="AA35" s="218"/>
      <c r="AB35" s="218"/>
      <c r="AC35" s="42"/>
      <c r="AD35" s="42"/>
      <c r="AE35" s="42"/>
      <c r="AF35" s="42"/>
      <c r="AG35" s="42"/>
      <c r="AH35" s="42"/>
      <c r="AI35" s="42"/>
      <c r="AJ35" s="42"/>
      <c r="AK35" s="219">
        <f>SUM(AK26:AK33)</f>
        <v>1794115.4</v>
      </c>
      <c r="AL35" s="218"/>
      <c r="AM35" s="218"/>
      <c r="AN35" s="218"/>
      <c r="AO35" s="220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54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12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DP22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15</v>
      </c>
      <c r="D45" s="53"/>
      <c r="E45" s="53"/>
      <c r="F45" s="53"/>
      <c r="G45" s="53"/>
      <c r="H45" s="53"/>
      <c r="I45" s="53"/>
      <c r="J45" s="53"/>
      <c r="K45" s="53"/>
      <c r="L45" s="240" t="str">
        <f>K6</f>
        <v>Dochlazení administrativních prostor ČNB - DP22</v>
      </c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  <c r="AO45" s="241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Česká národní banka, Na příkopě 864/28, 110 00 Pra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21" t="str">
        <f>IF(AN8= "","",AN8)</f>
        <v>1. 5. 2023</v>
      </c>
      <c r="AN47" s="221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ČESKÁ NÁRODNÍ BANKA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33</v>
      </c>
      <c r="AJ49" s="33"/>
      <c r="AK49" s="33"/>
      <c r="AL49" s="33"/>
      <c r="AM49" s="222" t="str">
        <f>IF(E17="","",E17)</f>
        <v>Bohemik s.r.o.</v>
      </c>
      <c r="AN49" s="223"/>
      <c r="AO49" s="223"/>
      <c r="AP49" s="223"/>
      <c r="AQ49" s="33"/>
      <c r="AR49" s="36"/>
      <c r="AS49" s="224" t="s">
        <v>55</v>
      </c>
      <c r="AT49" s="225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31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38</v>
      </c>
      <c r="AJ50" s="33"/>
      <c r="AK50" s="33"/>
      <c r="AL50" s="33"/>
      <c r="AM50" s="222" t="str">
        <f>IF(E20="","",E20)</f>
        <v>Bohemik s.r.o.</v>
      </c>
      <c r="AN50" s="223"/>
      <c r="AO50" s="223"/>
      <c r="AP50" s="223"/>
      <c r="AQ50" s="33"/>
      <c r="AR50" s="36"/>
      <c r="AS50" s="226"/>
      <c r="AT50" s="227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28"/>
      <c r="AT51" s="229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36" t="s">
        <v>56</v>
      </c>
      <c r="D52" s="237"/>
      <c r="E52" s="237"/>
      <c r="F52" s="237"/>
      <c r="G52" s="237"/>
      <c r="H52" s="63"/>
      <c r="I52" s="238" t="s">
        <v>57</v>
      </c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9" t="s">
        <v>58</v>
      </c>
      <c r="AH52" s="237"/>
      <c r="AI52" s="237"/>
      <c r="AJ52" s="237"/>
      <c r="AK52" s="237"/>
      <c r="AL52" s="237"/>
      <c r="AM52" s="237"/>
      <c r="AN52" s="238" t="s">
        <v>59</v>
      </c>
      <c r="AO52" s="237"/>
      <c r="AP52" s="237"/>
      <c r="AQ52" s="64" t="s">
        <v>60</v>
      </c>
      <c r="AR52" s="36"/>
      <c r="AS52" s="65" t="s">
        <v>61</v>
      </c>
      <c r="AT52" s="66" t="s">
        <v>62</v>
      </c>
      <c r="AU52" s="66" t="s">
        <v>63</v>
      </c>
      <c r="AV52" s="66" t="s">
        <v>64</v>
      </c>
      <c r="AW52" s="66" t="s">
        <v>65</v>
      </c>
      <c r="AX52" s="66" t="s">
        <v>66</v>
      </c>
      <c r="AY52" s="66" t="s">
        <v>67</v>
      </c>
      <c r="AZ52" s="66" t="s">
        <v>68</v>
      </c>
      <c r="BA52" s="66" t="s">
        <v>69</v>
      </c>
      <c r="BB52" s="66" t="s">
        <v>70</v>
      </c>
      <c r="BC52" s="66" t="s">
        <v>71</v>
      </c>
      <c r="BD52" s="67" t="s">
        <v>72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73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34">
        <f>ROUND(SUM(AG55:AG56),2)</f>
        <v>1482740</v>
      </c>
      <c r="AH54" s="234"/>
      <c r="AI54" s="234"/>
      <c r="AJ54" s="234"/>
      <c r="AK54" s="234"/>
      <c r="AL54" s="234"/>
      <c r="AM54" s="234"/>
      <c r="AN54" s="235">
        <f>SUM(AG54,AT54)</f>
        <v>1794115.4</v>
      </c>
      <c r="AO54" s="235"/>
      <c r="AP54" s="235"/>
      <c r="AQ54" s="75" t="s">
        <v>18</v>
      </c>
      <c r="AR54" s="76"/>
      <c r="AS54" s="77">
        <f>ROUND(SUM(AS55:AS56),2)</f>
        <v>0</v>
      </c>
      <c r="AT54" s="78">
        <f>ROUND(SUM(AV54:AW54),2)</f>
        <v>311375.40000000002</v>
      </c>
      <c r="AU54" s="79">
        <f>ROUND(SUM(AU55:AU56),5)</f>
        <v>0</v>
      </c>
      <c r="AV54" s="78">
        <f>ROUND(AZ54*L29,2)</f>
        <v>311375.40000000002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ROUND(SUM(AZ55:AZ56),2)</f>
        <v>1482740</v>
      </c>
      <c r="BA54" s="78">
        <f>ROUND(SUM(BA55:BA56),2)</f>
        <v>0</v>
      </c>
      <c r="BB54" s="78">
        <f>ROUND(SUM(BB55:BB56),2)</f>
        <v>0</v>
      </c>
      <c r="BC54" s="78">
        <f>ROUND(SUM(BC55:BC56),2)</f>
        <v>0</v>
      </c>
      <c r="BD54" s="80">
        <f>ROUND(SUM(BD55:BD56),2)</f>
        <v>0</v>
      </c>
      <c r="BS54" s="81" t="s">
        <v>74</v>
      </c>
      <c r="BT54" s="81" t="s">
        <v>75</v>
      </c>
      <c r="BU54" s="82" t="s">
        <v>76</v>
      </c>
      <c r="BV54" s="81" t="s">
        <v>77</v>
      </c>
      <c r="BW54" s="81" t="s">
        <v>5</v>
      </c>
      <c r="BX54" s="81" t="s">
        <v>78</v>
      </c>
      <c r="CL54" s="81" t="s">
        <v>18</v>
      </c>
    </row>
    <row r="55" spans="1:91" s="7" customFormat="1" ht="16.5" customHeight="1">
      <c r="A55" s="83" t="s">
        <v>79</v>
      </c>
      <c r="B55" s="84"/>
      <c r="C55" s="85"/>
      <c r="D55" s="233" t="s">
        <v>80</v>
      </c>
      <c r="E55" s="233"/>
      <c r="F55" s="233"/>
      <c r="G55" s="233"/>
      <c r="H55" s="233"/>
      <c r="I55" s="86"/>
      <c r="J55" s="233" t="s">
        <v>81</v>
      </c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33"/>
      <c r="AC55" s="233"/>
      <c r="AD55" s="233"/>
      <c r="AE55" s="233"/>
      <c r="AF55" s="233"/>
      <c r="AG55" s="231">
        <f>'D1.4.4 - Elektroinstalace...'!J30</f>
        <v>1482740</v>
      </c>
      <c r="AH55" s="232"/>
      <c r="AI55" s="232"/>
      <c r="AJ55" s="232"/>
      <c r="AK55" s="232"/>
      <c r="AL55" s="232"/>
      <c r="AM55" s="232"/>
      <c r="AN55" s="231">
        <f>SUM(AG55,AT55)</f>
        <v>1794115.4</v>
      </c>
      <c r="AO55" s="232"/>
      <c r="AP55" s="232"/>
      <c r="AQ55" s="87" t="s">
        <v>82</v>
      </c>
      <c r="AR55" s="88"/>
      <c r="AS55" s="89">
        <v>0</v>
      </c>
      <c r="AT55" s="90">
        <f>ROUND(SUM(AV55:AW55),2)</f>
        <v>311375.40000000002</v>
      </c>
      <c r="AU55" s="91">
        <f>'D1.4.4 - Elektroinstalace...'!P86</f>
        <v>0</v>
      </c>
      <c r="AV55" s="90">
        <f>'D1.4.4 - Elektroinstalace...'!J33</f>
        <v>311375.40000000002</v>
      </c>
      <c r="AW55" s="90">
        <f>'D1.4.4 - Elektroinstalace...'!J34</f>
        <v>0</v>
      </c>
      <c r="AX55" s="90">
        <f>'D1.4.4 - Elektroinstalace...'!J35</f>
        <v>0</v>
      </c>
      <c r="AY55" s="90">
        <f>'D1.4.4 - Elektroinstalace...'!J36</f>
        <v>0</v>
      </c>
      <c r="AZ55" s="90">
        <f>'D1.4.4 - Elektroinstalace...'!F33</f>
        <v>1482740</v>
      </c>
      <c r="BA55" s="90">
        <f>'D1.4.4 - Elektroinstalace...'!F34</f>
        <v>0</v>
      </c>
      <c r="BB55" s="90">
        <f>'D1.4.4 - Elektroinstalace...'!F35</f>
        <v>0</v>
      </c>
      <c r="BC55" s="90">
        <f>'D1.4.4 - Elektroinstalace...'!F36</f>
        <v>0</v>
      </c>
      <c r="BD55" s="92">
        <f>'D1.4.4 - Elektroinstalace...'!F37</f>
        <v>0</v>
      </c>
      <c r="BT55" s="93" t="s">
        <v>83</v>
      </c>
      <c r="BV55" s="93" t="s">
        <v>77</v>
      </c>
      <c r="BW55" s="93" t="s">
        <v>84</v>
      </c>
      <c r="BX55" s="93" t="s">
        <v>5</v>
      </c>
      <c r="CL55" s="93" t="s">
        <v>18</v>
      </c>
      <c r="CM55" s="93" t="s">
        <v>85</v>
      </c>
    </row>
    <row r="56" spans="1:91" s="7" customFormat="1" ht="16.5" customHeight="1">
      <c r="A56" s="83" t="s">
        <v>79</v>
      </c>
      <c r="B56" s="84"/>
      <c r="C56" s="85"/>
      <c r="D56" s="233" t="s">
        <v>86</v>
      </c>
      <c r="E56" s="233"/>
      <c r="F56" s="233"/>
      <c r="G56" s="233"/>
      <c r="H56" s="233"/>
      <c r="I56" s="86"/>
      <c r="J56" s="233" t="s">
        <v>87</v>
      </c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3"/>
      <c r="AC56" s="233"/>
      <c r="AD56" s="233"/>
      <c r="AE56" s="233"/>
      <c r="AF56" s="233"/>
      <c r="AG56" s="231">
        <f>'D1.4.6 - Stínění - DP22'!J30</f>
        <v>0</v>
      </c>
      <c r="AH56" s="232"/>
      <c r="AI56" s="232"/>
      <c r="AJ56" s="232"/>
      <c r="AK56" s="232"/>
      <c r="AL56" s="232"/>
      <c r="AM56" s="232"/>
      <c r="AN56" s="231">
        <f>SUM(AG56,AT56)</f>
        <v>0</v>
      </c>
      <c r="AO56" s="232"/>
      <c r="AP56" s="232"/>
      <c r="AQ56" s="87" t="s">
        <v>82</v>
      </c>
      <c r="AR56" s="88"/>
      <c r="AS56" s="94">
        <v>0</v>
      </c>
      <c r="AT56" s="95">
        <f>ROUND(SUM(AV56:AW56),2)</f>
        <v>0</v>
      </c>
      <c r="AU56" s="96">
        <f>'D1.4.6 - Stínění - DP22'!P84</f>
        <v>0</v>
      </c>
      <c r="AV56" s="95">
        <f>'D1.4.6 - Stínění - DP22'!J33</f>
        <v>0</v>
      </c>
      <c r="AW56" s="95">
        <f>'D1.4.6 - Stínění - DP22'!J34</f>
        <v>0</v>
      </c>
      <c r="AX56" s="95">
        <f>'D1.4.6 - Stínění - DP22'!J35</f>
        <v>0</v>
      </c>
      <c r="AY56" s="95">
        <f>'D1.4.6 - Stínění - DP22'!J36</f>
        <v>0</v>
      </c>
      <c r="AZ56" s="95">
        <f>'D1.4.6 - Stínění - DP22'!F33</f>
        <v>0</v>
      </c>
      <c r="BA56" s="95">
        <f>'D1.4.6 - Stínění - DP22'!F34</f>
        <v>0</v>
      </c>
      <c r="BB56" s="95">
        <f>'D1.4.6 - Stínění - DP22'!F35</f>
        <v>0</v>
      </c>
      <c r="BC56" s="95">
        <f>'D1.4.6 - Stínění - DP22'!F36</f>
        <v>0</v>
      </c>
      <c r="BD56" s="97">
        <f>'D1.4.6 - Stínění - DP22'!F37</f>
        <v>0</v>
      </c>
      <c r="BT56" s="93" t="s">
        <v>83</v>
      </c>
      <c r="BV56" s="93" t="s">
        <v>77</v>
      </c>
      <c r="BW56" s="93" t="s">
        <v>88</v>
      </c>
      <c r="BX56" s="93" t="s">
        <v>5</v>
      </c>
      <c r="CL56" s="93" t="s">
        <v>18</v>
      </c>
      <c r="CM56" s="93" t="s">
        <v>85</v>
      </c>
    </row>
    <row r="57" spans="1:91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91" s="2" customFormat="1" ht="6.95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</sheetData>
  <sheetProtection algorithmName="SHA-512" hashValue="sxA7cmssBeUkI/tORsFAUtJIFCYdCa7aTivQEBqlRNRBreeJmWT/nTrIzN4IgBeJT5ouFpE8EunTJuyTI5BbgQ==" saltValue="mlaolbBD+KjWGxASKvg8yA==" spinCount="100000" sheet="1" objects="1" scenarios="1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1.4.4 - Elektroinstalace...'!C2" display="/" xr:uid="{00000000-0004-0000-0000-000000000000}"/>
    <hyperlink ref="A56" location="'D1.4.6 - Stínění - DP22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BM120"/>
  <sheetViews>
    <sheetView showGridLines="0" tabSelected="1" topLeftCell="A80" workbookViewId="0">
      <selection activeCell="V105" sqref="V10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4" t="s">
        <v>84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85</v>
      </c>
    </row>
    <row r="4" spans="1:46" s="1" customFormat="1" ht="24.95" customHeight="1">
      <c r="B4" s="17"/>
      <c r="D4" s="100" t="s">
        <v>89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15</v>
      </c>
      <c r="L6" s="17"/>
    </row>
    <row r="7" spans="1:46" s="1" customFormat="1" ht="16.5" customHeight="1">
      <c r="B7" s="17"/>
      <c r="E7" s="245" t="str">
        <f>'Rekapitulace stavby'!K6</f>
        <v>Dochlazení administrativních prostor ČNB - DP22</v>
      </c>
      <c r="F7" s="246"/>
      <c r="G7" s="246"/>
      <c r="H7" s="246"/>
      <c r="L7" s="17"/>
    </row>
    <row r="8" spans="1:46" s="2" customFormat="1" ht="12" customHeight="1">
      <c r="A8" s="31"/>
      <c r="B8" s="36"/>
      <c r="C8" s="31"/>
      <c r="D8" s="102" t="s">
        <v>90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47" t="s">
        <v>91</v>
      </c>
      <c r="F9" s="248"/>
      <c r="G9" s="248"/>
      <c r="H9" s="248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17</v>
      </c>
      <c r="E11" s="31"/>
      <c r="F11" s="104" t="s">
        <v>18</v>
      </c>
      <c r="G11" s="31"/>
      <c r="H11" s="31"/>
      <c r="I11" s="102" t="s">
        <v>19</v>
      </c>
      <c r="J11" s="104" t="s">
        <v>18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1. 5. 2023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49" t="str">
        <f>'Rekapitulace stavby'!E14</f>
        <v>Vyplň údaj</v>
      </c>
      <c r="F18" s="250"/>
      <c r="G18" s="250"/>
      <c r="H18" s="250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34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">
        <v>35</v>
      </c>
      <c r="F21" s="31"/>
      <c r="G21" s="31"/>
      <c r="H21" s="31"/>
      <c r="I21" s="102" t="s">
        <v>29</v>
      </c>
      <c r="J21" s="104" t="s">
        <v>36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38</v>
      </c>
      <c r="E23" s="31"/>
      <c r="F23" s="31"/>
      <c r="G23" s="31"/>
      <c r="H23" s="31"/>
      <c r="I23" s="102" t="s">
        <v>26</v>
      </c>
      <c r="J23" s="104" t="s">
        <v>18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92</v>
      </c>
      <c r="F24" s="31"/>
      <c r="G24" s="31"/>
      <c r="H24" s="31"/>
      <c r="I24" s="102" t="s">
        <v>29</v>
      </c>
      <c r="J24" s="104" t="s">
        <v>18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39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251" t="s">
        <v>18</v>
      </c>
      <c r="F27" s="251"/>
      <c r="G27" s="251"/>
      <c r="H27" s="251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41</v>
      </c>
      <c r="E30" s="31"/>
      <c r="F30" s="31"/>
      <c r="G30" s="31"/>
      <c r="H30" s="31"/>
      <c r="I30" s="31"/>
      <c r="J30" s="111">
        <f>ROUND(J86, 2)</f>
        <v>1482740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43</v>
      </c>
      <c r="G32" s="31"/>
      <c r="H32" s="31"/>
      <c r="I32" s="112" t="s">
        <v>42</v>
      </c>
      <c r="J32" s="112" t="s">
        <v>44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45</v>
      </c>
      <c r="E33" s="102" t="s">
        <v>46</v>
      </c>
      <c r="F33" s="114">
        <f>ROUND((SUM(BE86:BE119)),  2)</f>
        <v>1482740</v>
      </c>
      <c r="G33" s="31"/>
      <c r="H33" s="31"/>
      <c r="I33" s="115">
        <v>0.21</v>
      </c>
      <c r="J33" s="114">
        <f>ROUND(((SUM(BE86:BE119))*I33),  2)</f>
        <v>311375.40000000002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47</v>
      </c>
      <c r="F34" s="114">
        <f>ROUND((SUM(BF86:BF119)),  2)</f>
        <v>0</v>
      </c>
      <c r="G34" s="31"/>
      <c r="H34" s="31"/>
      <c r="I34" s="115">
        <v>0.15</v>
      </c>
      <c r="J34" s="114">
        <f>ROUND(((SUM(BF86:BF119))*I34),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48</v>
      </c>
      <c r="F35" s="114">
        <f>ROUND((SUM(BG86:BG119)),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49</v>
      </c>
      <c r="F36" s="114">
        <f>ROUND((SUM(BH86:BH119)),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50</v>
      </c>
      <c r="F37" s="114">
        <f>ROUND((SUM(BI86:BI119)),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51</v>
      </c>
      <c r="E39" s="118"/>
      <c r="F39" s="118"/>
      <c r="G39" s="119" t="s">
        <v>52</v>
      </c>
      <c r="H39" s="120" t="s">
        <v>53</v>
      </c>
      <c r="I39" s="118"/>
      <c r="J39" s="121">
        <f>SUM(J30:J37)</f>
        <v>1794115.4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15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243" t="str">
        <f>E7</f>
        <v>Dochlazení administrativních prostor ČNB - DP22</v>
      </c>
      <c r="F48" s="244"/>
      <c r="G48" s="244"/>
      <c r="H48" s="244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90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40" t="str">
        <f>E9</f>
        <v>D1.4.4 - Elektroinstalace - DP22</v>
      </c>
      <c r="F50" s="242"/>
      <c r="G50" s="242"/>
      <c r="H50" s="242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Česká národní banka, Na příkopě 864/28, 110 00 Pra</v>
      </c>
      <c r="G52" s="33"/>
      <c r="H52" s="33"/>
      <c r="I52" s="26" t="s">
        <v>23</v>
      </c>
      <c r="J52" s="56" t="str">
        <f>IF(J12="","",J12)</f>
        <v>1. 5. 2023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ČESKÁ NÁRODNÍ BANKA</v>
      </c>
      <c r="G54" s="33"/>
      <c r="H54" s="33"/>
      <c r="I54" s="26" t="s">
        <v>33</v>
      </c>
      <c r="J54" s="29" t="str">
        <f>E21</f>
        <v>Bohemik s.r.o.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38</v>
      </c>
      <c r="J55" s="29" t="str">
        <f>E24</f>
        <v>Ing. Tomáš Dolejší, B.Hudová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94</v>
      </c>
      <c r="D57" s="128"/>
      <c r="E57" s="128"/>
      <c r="F57" s="128"/>
      <c r="G57" s="128"/>
      <c r="H57" s="128"/>
      <c r="I57" s="128"/>
      <c r="J57" s="129" t="s">
        <v>95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73</v>
      </c>
      <c r="D59" s="33"/>
      <c r="E59" s="33"/>
      <c r="F59" s="33"/>
      <c r="G59" s="33"/>
      <c r="H59" s="33"/>
      <c r="I59" s="33"/>
      <c r="J59" s="74">
        <f>J86</f>
        <v>1482740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96</v>
      </c>
    </row>
    <row r="60" spans="1:47" s="9" customFormat="1" ht="24.95" customHeight="1">
      <c r="B60" s="131"/>
      <c r="C60" s="132"/>
      <c r="D60" s="133" t="s">
        <v>97</v>
      </c>
      <c r="E60" s="134"/>
      <c r="F60" s="134"/>
      <c r="G60" s="134"/>
      <c r="H60" s="134"/>
      <c r="I60" s="134"/>
      <c r="J60" s="135">
        <f>J87</f>
        <v>0</v>
      </c>
      <c r="K60" s="132"/>
      <c r="L60" s="136"/>
    </row>
    <row r="61" spans="1:47" s="9" customFormat="1" ht="24.95" customHeight="1">
      <c r="B61" s="131"/>
      <c r="C61" s="132"/>
      <c r="D61" s="133" t="s">
        <v>98</v>
      </c>
      <c r="E61" s="134"/>
      <c r="F61" s="134"/>
      <c r="G61" s="134"/>
      <c r="H61" s="134"/>
      <c r="I61" s="134"/>
      <c r="J61" s="135">
        <f>J90</f>
        <v>1327360</v>
      </c>
      <c r="K61" s="132"/>
      <c r="L61" s="136"/>
    </row>
    <row r="62" spans="1:47" s="9" customFormat="1" ht="24.95" customHeight="1">
      <c r="B62" s="131"/>
      <c r="C62" s="132"/>
      <c r="D62" s="133" t="s">
        <v>99</v>
      </c>
      <c r="E62" s="134"/>
      <c r="F62" s="134"/>
      <c r="G62" s="134"/>
      <c r="H62" s="134"/>
      <c r="I62" s="134"/>
      <c r="J62" s="135">
        <f>J97</f>
        <v>0</v>
      </c>
      <c r="K62" s="132"/>
      <c r="L62" s="136"/>
    </row>
    <row r="63" spans="1:47" s="9" customFormat="1" ht="24.95" customHeight="1">
      <c r="B63" s="131"/>
      <c r="C63" s="132"/>
      <c r="D63" s="133" t="s">
        <v>100</v>
      </c>
      <c r="E63" s="134"/>
      <c r="F63" s="134"/>
      <c r="G63" s="134"/>
      <c r="H63" s="134"/>
      <c r="I63" s="134"/>
      <c r="J63" s="135">
        <f>J102</f>
        <v>155380</v>
      </c>
      <c r="K63" s="132"/>
      <c r="L63" s="136"/>
    </row>
    <row r="64" spans="1:47" s="9" customFormat="1" ht="24.95" customHeight="1">
      <c r="B64" s="131"/>
      <c r="C64" s="132"/>
      <c r="D64" s="133" t="s">
        <v>101</v>
      </c>
      <c r="E64" s="134"/>
      <c r="F64" s="134"/>
      <c r="G64" s="134"/>
      <c r="H64" s="134"/>
      <c r="I64" s="134"/>
      <c r="J64" s="135">
        <f>J112</f>
        <v>0</v>
      </c>
      <c r="K64" s="132"/>
      <c r="L64" s="136"/>
    </row>
    <row r="65" spans="1:31" s="9" customFormat="1" ht="24.95" customHeight="1">
      <c r="B65" s="131"/>
      <c r="C65" s="132"/>
      <c r="D65" s="133" t="s">
        <v>102</v>
      </c>
      <c r="E65" s="134"/>
      <c r="F65" s="134"/>
      <c r="G65" s="134"/>
      <c r="H65" s="134"/>
      <c r="I65" s="134"/>
      <c r="J65" s="135">
        <f>J115</f>
        <v>0</v>
      </c>
      <c r="K65" s="132"/>
      <c r="L65" s="136"/>
    </row>
    <row r="66" spans="1:31" s="10" customFormat="1" ht="19.899999999999999" customHeight="1">
      <c r="B66" s="137"/>
      <c r="C66" s="138"/>
      <c r="D66" s="139" t="s">
        <v>103</v>
      </c>
      <c r="E66" s="140"/>
      <c r="F66" s="140"/>
      <c r="G66" s="140"/>
      <c r="H66" s="140"/>
      <c r="I66" s="140"/>
      <c r="J66" s="141">
        <f>J116</f>
        <v>0</v>
      </c>
      <c r="K66" s="138"/>
      <c r="L66" s="142"/>
    </row>
    <row r="67" spans="1:31" s="2" customFormat="1" ht="21.75" customHeight="1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31" s="2" customFormat="1" ht="6.95" customHeight="1">
      <c r="A68" s="31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72" spans="1:31" s="2" customFormat="1" ht="6.95" customHeight="1">
      <c r="A72" s="31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24.95" customHeight="1">
      <c r="A73" s="31"/>
      <c r="B73" s="32"/>
      <c r="C73" s="20" t="s">
        <v>104</v>
      </c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6" t="s">
        <v>15</v>
      </c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6.5" customHeight="1">
      <c r="A76" s="31"/>
      <c r="B76" s="32"/>
      <c r="C76" s="33"/>
      <c r="D76" s="33"/>
      <c r="E76" s="243" t="str">
        <f>E7</f>
        <v>Dochlazení administrativních prostor ČNB - DP22</v>
      </c>
      <c r="F76" s="244"/>
      <c r="G76" s="244"/>
      <c r="H76" s="244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6" t="s">
        <v>90</v>
      </c>
      <c r="D77" s="33"/>
      <c r="E77" s="33"/>
      <c r="F77" s="33"/>
      <c r="G77" s="33"/>
      <c r="H77" s="33"/>
      <c r="I77" s="33"/>
      <c r="J77" s="33"/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6.5" customHeight="1">
      <c r="A78" s="31"/>
      <c r="B78" s="32"/>
      <c r="C78" s="33"/>
      <c r="D78" s="33"/>
      <c r="E78" s="240" t="str">
        <f>E9</f>
        <v>D1.4.4 - Elektroinstalace - DP22</v>
      </c>
      <c r="F78" s="242"/>
      <c r="G78" s="242"/>
      <c r="H78" s="242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6.95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2" customHeight="1">
      <c r="A80" s="31"/>
      <c r="B80" s="32"/>
      <c r="C80" s="26" t="s">
        <v>21</v>
      </c>
      <c r="D80" s="33"/>
      <c r="E80" s="33"/>
      <c r="F80" s="24" t="str">
        <f>F12</f>
        <v>Česká národní banka, Na příkopě 864/28, 110 00 Pra</v>
      </c>
      <c r="G80" s="33"/>
      <c r="H80" s="33"/>
      <c r="I80" s="26" t="s">
        <v>23</v>
      </c>
      <c r="J80" s="56" t="str">
        <f>IF(J12="","",J12)</f>
        <v>1. 5. 2023</v>
      </c>
      <c r="K80" s="33"/>
      <c r="L80" s="10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6.95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0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5.2" customHeight="1">
      <c r="A82" s="31"/>
      <c r="B82" s="32"/>
      <c r="C82" s="26" t="s">
        <v>25</v>
      </c>
      <c r="D82" s="33"/>
      <c r="E82" s="33"/>
      <c r="F82" s="24" t="str">
        <f>E15</f>
        <v>ČESKÁ NÁRODNÍ BANKA</v>
      </c>
      <c r="G82" s="33"/>
      <c r="H82" s="33"/>
      <c r="I82" s="26" t="s">
        <v>33</v>
      </c>
      <c r="J82" s="29" t="str">
        <f>E21</f>
        <v>Bohemik s.r.o.</v>
      </c>
      <c r="K82" s="33"/>
      <c r="L82" s="10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25.7" customHeight="1">
      <c r="A83" s="31"/>
      <c r="B83" s="32"/>
      <c r="C83" s="26" t="s">
        <v>31</v>
      </c>
      <c r="D83" s="33"/>
      <c r="E83" s="33"/>
      <c r="F83" s="24" t="str">
        <f>IF(E18="","",E18)</f>
        <v>Vyplň údaj</v>
      </c>
      <c r="G83" s="33"/>
      <c r="H83" s="33"/>
      <c r="I83" s="26" t="s">
        <v>38</v>
      </c>
      <c r="J83" s="29" t="str">
        <f>E24</f>
        <v>Ing. Tomáš Dolejší, B.Hudová</v>
      </c>
      <c r="K83" s="33"/>
      <c r="L83" s="103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0.35" customHeight="1">
      <c r="A84" s="31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103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11" customFormat="1" ht="29.25" customHeight="1">
      <c r="A85" s="143"/>
      <c r="B85" s="144"/>
      <c r="C85" s="145" t="s">
        <v>105</v>
      </c>
      <c r="D85" s="146" t="s">
        <v>60</v>
      </c>
      <c r="E85" s="146" t="s">
        <v>56</v>
      </c>
      <c r="F85" s="146" t="s">
        <v>57</v>
      </c>
      <c r="G85" s="146" t="s">
        <v>106</v>
      </c>
      <c r="H85" s="146" t="s">
        <v>107</v>
      </c>
      <c r="I85" s="146" t="s">
        <v>108</v>
      </c>
      <c r="J85" s="146" t="s">
        <v>95</v>
      </c>
      <c r="K85" s="147" t="s">
        <v>109</v>
      </c>
      <c r="L85" s="148"/>
      <c r="M85" s="65" t="s">
        <v>18</v>
      </c>
      <c r="N85" s="66" t="s">
        <v>45</v>
      </c>
      <c r="O85" s="66" t="s">
        <v>110</v>
      </c>
      <c r="P85" s="66" t="s">
        <v>111</v>
      </c>
      <c r="Q85" s="66" t="s">
        <v>112</v>
      </c>
      <c r="R85" s="66" t="s">
        <v>113</v>
      </c>
      <c r="S85" s="66" t="s">
        <v>114</v>
      </c>
      <c r="T85" s="67" t="s">
        <v>115</v>
      </c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pans="1:65" s="2" customFormat="1" ht="22.9" customHeight="1">
      <c r="A86" s="31"/>
      <c r="B86" s="32"/>
      <c r="C86" s="72" t="s">
        <v>116</v>
      </c>
      <c r="D86" s="33"/>
      <c r="E86" s="33"/>
      <c r="F86" s="33"/>
      <c r="G86" s="33"/>
      <c r="H86" s="33"/>
      <c r="I86" s="33"/>
      <c r="J86" s="149">
        <f>BK86</f>
        <v>1482740</v>
      </c>
      <c r="K86" s="33"/>
      <c r="L86" s="36"/>
      <c r="M86" s="68"/>
      <c r="N86" s="150"/>
      <c r="O86" s="69"/>
      <c r="P86" s="151">
        <f>P87+P90+P97+P102+P112+P115</f>
        <v>0</v>
      </c>
      <c r="Q86" s="69"/>
      <c r="R86" s="151">
        <f>R87+R90+R97+R102+R112+R115</f>
        <v>0</v>
      </c>
      <c r="S86" s="69"/>
      <c r="T86" s="152">
        <f>T87+T90+T97+T102+T112+T115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4" t="s">
        <v>74</v>
      </c>
      <c r="AU86" s="14" t="s">
        <v>96</v>
      </c>
      <c r="BK86" s="153">
        <f>BK87+BK90+BK97+BK102+BK112+BK115</f>
        <v>1482740</v>
      </c>
    </row>
    <row r="87" spans="1:65" s="12" customFormat="1" ht="25.9" customHeight="1">
      <c r="B87" s="154"/>
      <c r="C87" s="155"/>
      <c r="D87" s="156" t="s">
        <v>74</v>
      </c>
      <c r="E87" s="157" t="s">
        <v>117</v>
      </c>
      <c r="F87" s="157" t="s">
        <v>118</v>
      </c>
      <c r="G87" s="155"/>
      <c r="H87" s="155"/>
      <c r="I87" s="158"/>
      <c r="J87" s="159">
        <f>BK87</f>
        <v>0</v>
      </c>
      <c r="K87" s="155"/>
      <c r="L87" s="160"/>
      <c r="M87" s="161"/>
      <c r="N87" s="162"/>
      <c r="O87" s="162"/>
      <c r="P87" s="163">
        <f>SUM(P88:P89)</f>
        <v>0</v>
      </c>
      <c r="Q87" s="162"/>
      <c r="R87" s="163">
        <f>SUM(R88:R89)</f>
        <v>0</v>
      </c>
      <c r="S87" s="162"/>
      <c r="T87" s="164">
        <f>SUM(T88:T89)</f>
        <v>0</v>
      </c>
      <c r="AR87" s="165" t="s">
        <v>83</v>
      </c>
      <c r="AT87" s="166" t="s">
        <v>74</v>
      </c>
      <c r="AU87" s="166" t="s">
        <v>75</v>
      </c>
      <c r="AY87" s="165" t="s">
        <v>119</v>
      </c>
      <c r="BK87" s="167">
        <f>SUM(BK88:BK89)</f>
        <v>0</v>
      </c>
    </row>
    <row r="88" spans="1:65" s="2" customFormat="1" ht="16.5" customHeight="1">
      <c r="A88" s="31"/>
      <c r="B88" s="32"/>
      <c r="C88" s="168" t="s">
        <v>83</v>
      </c>
      <c r="D88" s="168" t="s">
        <v>120</v>
      </c>
      <c r="E88" s="169" t="s">
        <v>121</v>
      </c>
      <c r="F88" s="170" t="s">
        <v>122</v>
      </c>
      <c r="G88" s="171" t="s">
        <v>123</v>
      </c>
      <c r="H88" s="172">
        <v>34</v>
      </c>
      <c r="I88" s="173"/>
      <c r="J88" s="172">
        <f>ROUND((ROUND(I88,2))*(ROUND(H88,2)),2)</f>
        <v>0</v>
      </c>
      <c r="K88" s="170" t="s">
        <v>124</v>
      </c>
      <c r="L88" s="36"/>
      <c r="M88" s="174" t="s">
        <v>18</v>
      </c>
      <c r="N88" s="175" t="s">
        <v>46</v>
      </c>
      <c r="O88" s="61"/>
      <c r="P88" s="176">
        <f>O88*H88</f>
        <v>0</v>
      </c>
      <c r="Q88" s="176">
        <v>0</v>
      </c>
      <c r="R88" s="176">
        <f>Q88*H88</f>
        <v>0</v>
      </c>
      <c r="S88" s="176">
        <v>0</v>
      </c>
      <c r="T88" s="177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8" t="s">
        <v>125</v>
      </c>
      <c r="AT88" s="178" t="s">
        <v>120</v>
      </c>
      <c r="AU88" s="178" t="s">
        <v>83</v>
      </c>
      <c r="AY88" s="14" t="s">
        <v>119</v>
      </c>
      <c r="BE88" s="179">
        <f>IF(N88="základní",J88,0)</f>
        <v>0</v>
      </c>
      <c r="BF88" s="179">
        <f>IF(N88="snížená",J88,0)</f>
        <v>0</v>
      </c>
      <c r="BG88" s="179">
        <f>IF(N88="zákl. přenesená",J88,0)</f>
        <v>0</v>
      </c>
      <c r="BH88" s="179">
        <f>IF(N88="sníž. přenesená",J88,0)</f>
        <v>0</v>
      </c>
      <c r="BI88" s="179">
        <f>IF(N88="nulová",J88,0)</f>
        <v>0</v>
      </c>
      <c r="BJ88" s="14" t="s">
        <v>83</v>
      </c>
      <c r="BK88" s="179">
        <f>ROUND((ROUND(I88,2))*(ROUND(H88,2)),2)</f>
        <v>0</v>
      </c>
      <c r="BL88" s="14" t="s">
        <v>125</v>
      </c>
      <c r="BM88" s="178" t="s">
        <v>85</v>
      </c>
    </row>
    <row r="89" spans="1:65" s="2" customFormat="1" ht="39">
      <c r="A89" s="31"/>
      <c r="B89" s="32"/>
      <c r="C89" s="33"/>
      <c r="D89" s="180" t="s">
        <v>126</v>
      </c>
      <c r="E89" s="33"/>
      <c r="F89" s="181" t="s">
        <v>127</v>
      </c>
      <c r="G89" s="33"/>
      <c r="H89" s="33"/>
      <c r="I89" s="182"/>
      <c r="J89" s="33"/>
      <c r="K89" s="33"/>
      <c r="L89" s="36"/>
      <c r="M89" s="183"/>
      <c r="N89" s="184"/>
      <c r="O89" s="61"/>
      <c r="P89" s="61"/>
      <c r="Q89" s="61"/>
      <c r="R89" s="61"/>
      <c r="S89" s="61"/>
      <c r="T89" s="62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4" t="s">
        <v>126</v>
      </c>
      <c r="AU89" s="14" t="s">
        <v>83</v>
      </c>
    </row>
    <row r="90" spans="1:65" s="12" customFormat="1" ht="25.9" customHeight="1">
      <c r="B90" s="154"/>
      <c r="C90" s="155"/>
      <c r="D90" s="156" t="s">
        <v>74</v>
      </c>
      <c r="E90" s="157" t="s">
        <v>128</v>
      </c>
      <c r="F90" s="157" t="s">
        <v>129</v>
      </c>
      <c r="G90" s="155"/>
      <c r="H90" s="155"/>
      <c r="I90" s="158"/>
      <c r="J90" s="159">
        <f>BK90</f>
        <v>1327360</v>
      </c>
      <c r="K90" s="155"/>
      <c r="L90" s="160"/>
      <c r="M90" s="161"/>
      <c r="N90" s="162"/>
      <c r="O90" s="162"/>
      <c r="P90" s="163">
        <f>SUM(P91:P96)</f>
        <v>0</v>
      </c>
      <c r="Q90" s="162"/>
      <c r="R90" s="163">
        <f>SUM(R91:R96)</f>
        <v>0</v>
      </c>
      <c r="S90" s="162"/>
      <c r="T90" s="164">
        <f>SUM(T91:T96)</f>
        <v>0</v>
      </c>
      <c r="AR90" s="165" t="s">
        <v>83</v>
      </c>
      <c r="AT90" s="166" t="s">
        <v>74</v>
      </c>
      <c r="AU90" s="166" t="s">
        <v>75</v>
      </c>
      <c r="AY90" s="165" t="s">
        <v>119</v>
      </c>
      <c r="BK90" s="167">
        <f>SUM(BK91:BK96)</f>
        <v>1327360</v>
      </c>
    </row>
    <row r="91" spans="1:65" s="2" customFormat="1" ht="16.5" customHeight="1">
      <c r="A91" s="31"/>
      <c r="B91" s="32"/>
      <c r="C91" s="168" t="s">
        <v>85</v>
      </c>
      <c r="D91" s="168" t="s">
        <v>120</v>
      </c>
      <c r="E91" s="169" t="s">
        <v>130</v>
      </c>
      <c r="F91" s="170" t="s">
        <v>131</v>
      </c>
      <c r="G91" s="171" t="s">
        <v>123</v>
      </c>
      <c r="H91" s="172">
        <v>34</v>
      </c>
      <c r="I91" s="252">
        <v>5790</v>
      </c>
      <c r="J91" s="172">
        <f>ROUND((ROUND(I91,2))*(ROUND(H91,2)),2)</f>
        <v>196860</v>
      </c>
      <c r="K91" s="170" t="s">
        <v>124</v>
      </c>
      <c r="L91" s="36"/>
      <c r="M91" s="174" t="s">
        <v>18</v>
      </c>
      <c r="N91" s="175" t="s">
        <v>46</v>
      </c>
      <c r="O91" s="61"/>
      <c r="P91" s="176">
        <f>O91*H91</f>
        <v>0</v>
      </c>
      <c r="Q91" s="176">
        <v>0</v>
      </c>
      <c r="R91" s="176">
        <f>Q91*H91</f>
        <v>0</v>
      </c>
      <c r="S91" s="176">
        <v>0</v>
      </c>
      <c r="T91" s="177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8" t="s">
        <v>125</v>
      </c>
      <c r="AT91" s="178" t="s">
        <v>120</v>
      </c>
      <c r="AU91" s="178" t="s">
        <v>83</v>
      </c>
      <c r="AY91" s="14" t="s">
        <v>119</v>
      </c>
      <c r="BE91" s="179">
        <f>IF(N91="základní",J91,0)</f>
        <v>196860</v>
      </c>
      <c r="BF91" s="179">
        <f>IF(N91="snížená",J91,0)</f>
        <v>0</v>
      </c>
      <c r="BG91" s="179">
        <f>IF(N91="zákl. přenesená",J91,0)</f>
        <v>0</v>
      </c>
      <c r="BH91" s="179">
        <f>IF(N91="sníž. přenesená",J91,0)</f>
        <v>0</v>
      </c>
      <c r="BI91" s="179">
        <f>IF(N91="nulová",J91,0)</f>
        <v>0</v>
      </c>
      <c r="BJ91" s="14" t="s">
        <v>83</v>
      </c>
      <c r="BK91" s="179">
        <f>ROUND((ROUND(I91,2))*(ROUND(H91,2)),2)</f>
        <v>196860</v>
      </c>
      <c r="BL91" s="14" t="s">
        <v>125</v>
      </c>
      <c r="BM91" s="178" t="s">
        <v>132</v>
      </c>
    </row>
    <row r="92" spans="1:65" s="2" customFormat="1" ht="48.75">
      <c r="A92" s="31"/>
      <c r="B92" s="32"/>
      <c r="C92" s="33"/>
      <c r="D92" s="180" t="s">
        <v>126</v>
      </c>
      <c r="E92" s="33"/>
      <c r="F92" s="181" t="s">
        <v>133</v>
      </c>
      <c r="G92" s="33"/>
      <c r="H92" s="33"/>
      <c r="J92" s="33"/>
      <c r="K92" s="33"/>
      <c r="L92" s="36"/>
      <c r="M92" s="183"/>
      <c r="N92" s="184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4" t="s">
        <v>126</v>
      </c>
      <c r="AU92" s="14" t="s">
        <v>83</v>
      </c>
    </row>
    <row r="93" spans="1:65" s="2" customFormat="1" ht="16.5" customHeight="1">
      <c r="A93" s="31"/>
      <c r="B93" s="32"/>
      <c r="C93" s="168" t="s">
        <v>134</v>
      </c>
      <c r="D93" s="168" t="s">
        <v>120</v>
      </c>
      <c r="E93" s="169" t="s">
        <v>135</v>
      </c>
      <c r="F93" s="170" t="s">
        <v>136</v>
      </c>
      <c r="G93" s="171" t="s">
        <v>123</v>
      </c>
      <c r="H93" s="172">
        <v>85</v>
      </c>
      <c r="I93" s="252">
        <v>13300</v>
      </c>
      <c r="J93" s="172">
        <f>ROUND((ROUND(I93,2))*(ROUND(H93,2)),2)</f>
        <v>1130500</v>
      </c>
      <c r="K93" s="170" t="s">
        <v>124</v>
      </c>
      <c r="L93" s="36"/>
      <c r="M93" s="174" t="s">
        <v>18</v>
      </c>
      <c r="N93" s="175" t="s">
        <v>46</v>
      </c>
      <c r="O93" s="61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8" t="s">
        <v>125</v>
      </c>
      <c r="AT93" s="178" t="s">
        <v>120</v>
      </c>
      <c r="AU93" s="178" t="s">
        <v>83</v>
      </c>
      <c r="AY93" s="14" t="s">
        <v>119</v>
      </c>
      <c r="BE93" s="179">
        <f>IF(N93="základní",J93,0)</f>
        <v>1130500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4" t="s">
        <v>83</v>
      </c>
      <c r="BK93" s="179">
        <f>ROUND((ROUND(I93,2))*(ROUND(H93,2)),2)</f>
        <v>1130500</v>
      </c>
      <c r="BL93" s="14" t="s">
        <v>125</v>
      </c>
      <c r="BM93" s="178" t="s">
        <v>125</v>
      </c>
    </row>
    <row r="94" spans="1:65" s="2" customFormat="1" ht="87.75">
      <c r="A94" s="31"/>
      <c r="B94" s="32"/>
      <c r="C94" s="33"/>
      <c r="D94" s="180" t="s">
        <v>126</v>
      </c>
      <c r="E94" s="33"/>
      <c r="F94" s="181" t="s">
        <v>137</v>
      </c>
      <c r="G94" s="33"/>
      <c r="H94" s="33"/>
      <c r="I94" s="182"/>
      <c r="J94" s="33"/>
      <c r="K94" s="33"/>
      <c r="L94" s="36"/>
      <c r="M94" s="183"/>
      <c r="N94" s="184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126</v>
      </c>
      <c r="AU94" s="14" t="s">
        <v>83</v>
      </c>
    </row>
    <row r="95" spans="1:65" s="2" customFormat="1" ht="16.5" customHeight="1">
      <c r="A95" s="31"/>
      <c r="B95" s="32"/>
      <c r="C95" s="168" t="s">
        <v>125</v>
      </c>
      <c r="D95" s="168" t="s">
        <v>120</v>
      </c>
      <c r="E95" s="169" t="s">
        <v>138</v>
      </c>
      <c r="F95" s="170" t="s">
        <v>139</v>
      </c>
      <c r="G95" s="171" t="s">
        <v>123</v>
      </c>
      <c r="H95" s="172">
        <v>85</v>
      </c>
      <c r="I95" s="173"/>
      <c r="J95" s="172">
        <f>ROUND((ROUND(I95,2))*(ROUND(H95,2)),2)</f>
        <v>0</v>
      </c>
      <c r="K95" s="170" t="s">
        <v>124</v>
      </c>
      <c r="L95" s="36"/>
      <c r="M95" s="174" t="s">
        <v>18</v>
      </c>
      <c r="N95" s="175" t="s">
        <v>46</v>
      </c>
      <c r="O95" s="61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8" t="s">
        <v>125</v>
      </c>
      <c r="AT95" s="178" t="s">
        <v>120</v>
      </c>
      <c r="AU95" s="178" t="s">
        <v>83</v>
      </c>
      <c r="AY95" s="14" t="s">
        <v>119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14" t="s">
        <v>83</v>
      </c>
      <c r="BK95" s="179">
        <f>ROUND((ROUND(I95,2))*(ROUND(H95,2)),2)</f>
        <v>0</v>
      </c>
      <c r="BL95" s="14" t="s">
        <v>125</v>
      </c>
      <c r="BM95" s="178" t="s">
        <v>140</v>
      </c>
    </row>
    <row r="96" spans="1:65" s="2" customFormat="1" ht="19.5">
      <c r="A96" s="31"/>
      <c r="B96" s="32"/>
      <c r="C96" s="33"/>
      <c r="D96" s="180" t="s">
        <v>126</v>
      </c>
      <c r="E96" s="33"/>
      <c r="F96" s="181" t="s">
        <v>141</v>
      </c>
      <c r="G96" s="33"/>
      <c r="H96" s="33"/>
      <c r="I96" s="182"/>
      <c r="J96" s="33"/>
      <c r="K96" s="33"/>
      <c r="L96" s="36"/>
      <c r="M96" s="183"/>
      <c r="N96" s="184"/>
      <c r="O96" s="61"/>
      <c r="P96" s="61"/>
      <c r="Q96" s="61"/>
      <c r="R96" s="61"/>
      <c r="S96" s="61"/>
      <c r="T96" s="62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4" t="s">
        <v>126</v>
      </c>
      <c r="AU96" s="14" t="s">
        <v>83</v>
      </c>
    </row>
    <row r="97" spans="1:65" s="12" customFormat="1" ht="25.9" customHeight="1">
      <c r="B97" s="154"/>
      <c r="C97" s="155"/>
      <c r="D97" s="156" t="s">
        <v>74</v>
      </c>
      <c r="E97" s="157" t="s">
        <v>142</v>
      </c>
      <c r="F97" s="157" t="s">
        <v>143</v>
      </c>
      <c r="G97" s="155"/>
      <c r="H97" s="155"/>
      <c r="I97" s="158"/>
      <c r="J97" s="159">
        <f>BK97</f>
        <v>0</v>
      </c>
      <c r="K97" s="155"/>
      <c r="L97" s="160"/>
      <c r="M97" s="161"/>
      <c r="N97" s="162"/>
      <c r="O97" s="162"/>
      <c r="P97" s="163">
        <f>SUM(P98:P101)</f>
        <v>0</v>
      </c>
      <c r="Q97" s="162"/>
      <c r="R97" s="163">
        <f>SUM(R98:R101)</f>
        <v>0</v>
      </c>
      <c r="S97" s="162"/>
      <c r="T97" s="164">
        <f>SUM(T98:T101)</f>
        <v>0</v>
      </c>
      <c r="AR97" s="165" t="s">
        <v>83</v>
      </c>
      <c r="AT97" s="166" t="s">
        <v>74</v>
      </c>
      <c r="AU97" s="166" t="s">
        <v>75</v>
      </c>
      <c r="AY97" s="165" t="s">
        <v>119</v>
      </c>
      <c r="BK97" s="167">
        <f>SUM(BK98:BK101)</f>
        <v>0</v>
      </c>
    </row>
    <row r="98" spans="1:65" s="2" customFormat="1" ht="21.75" customHeight="1">
      <c r="A98" s="31"/>
      <c r="B98" s="32"/>
      <c r="C98" s="168" t="s">
        <v>144</v>
      </c>
      <c r="D98" s="168" t="s">
        <v>120</v>
      </c>
      <c r="E98" s="169" t="s">
        <v>145</v>
      </c>
      <c r="F98" s="170" t="s">
        <v>146</v>
      </c>
      <c r="G98" s="171" t="s">
        <v>147</v>
      </c>
      <c r="H98" s="172">
        <v>550</v>
      </c>
      <c r="I98" s="173"/>
      <c r="J98" s="172">
        <f>ROUND((ROUND(I98,2))*(ROUND(H98,2)),2)</f>
        <v>0</v>
      </c>
      <c r="K98" s="170" t="s">
        <v>124</v>
      </c>
      <c r="L98" s="36"/>
      <c r="M98" s="174" t="s">
        <v>18</v>
      </c>
      <c r="N98" s="175" t="s">
        <v>46</v>
      </c>
      <c r="O98" s="61"/>
      <c r="P98" s="176">
        <f>O98*H98</f>
        <v>0</v>
      </c>
      <c r="Q98" s="176">
        <v>0</v>
      </c>
      <c r="R98" s="176">
        <f>Q98*H98</f>
        <v>0</v>
      </c>
      <c r="S98" s="176">
        <v>0</v>
      </c>
      <c r="T98" s="177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8" t="s">
        <v>125</v>
      </c>
      <c r="AT98" s="178" t="s">
        <v>120</v>
      </c>
      <c r="AU98" s="178" t="s">
        <v>83</v>
      </c>
      <c r="AY98" s="14" t="s">
        <v>119</v>
      </c>
      <c r="BE98" s="179">
        <f>IF(N98="základní",J98,0)</f>
        <v>0</v>
      </c>
      <c r="BF98" s="179">
        <f>IF(N98="snížená",J98,0)</f>
        <v>0</v>
      </c>
      <c r="BG98" s="179">
        <f>IF(N98="zákl. přenesená",J98,0)</f>
        <v>0</v>
      </c>
      <c r="BH98" s="179">
        <f>IF(N98="sníž. přenesená",J98,0)</f>
        <v>0</v>
      </c>
      <c r="BI98" s="179">
        <f>IF(N98="nulová",J98,0)</f>
        <v>0</v>
      </c>
      <c r="BJ98" s="14" t="s">
        <v>83</v>
      </c>
      <c r="BK98" s="179">
        <f>ROUND((ROUND(I98,2))*(ROUND(H98,2)),2)</f>
        <v>0</v>
      </c>
      <c r="BL98" s="14" t="s">
        <v>125</v>
      </c>
      <c r="BM98" s="178" t="s">
        <v>148</v>
      </c>
    </row>
    <row r="99" spans="1:65" s="2" customFormat="1" ht="16.5" customHeight="1">
      <c r="A99" s="31"/>
      <c r="B99" s="32"/>
      <c r="C99" s="168" t="s">
        <v>140</v>
      </c>
      <c r="D99" s="168" t="s">
        <v>120</v>
      </c>
      <c r="E99" s="169" t="s">
        <v>149</v>
      </c>
      <c r="F99" s="170" t="s">
        <v>150</v>
      </c>
      <c r="G99" s="171" t="s">
        <v>147</v>
      </c>
      <c r="H99" s="172">
        <v>90</v>
      </c>
      <c r="I99" s="173"/>
      <c r="J99" s="172">
        <f>ROUND((ROUND(I99,2))*(ROUND(H99,2)),2)</f>
        <v>0</v>
      </c>
      <c r="K99" s="170" t="s">
        <v>124</v>
      </c>
      <c r="L99" s="36"/>
      <c r="M99" s="174" t="s">
        <v>18</v>
      </c>
      <c r="N99" s="175" t="s">
        <v>46</v>
      </c>
      <c r="O99" s="61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8" t="s">
        <v>125</v>
      </c>
      <c r="AT99" s="178" t="s">
        <v>120</v>
      </c>
      <c r="AU99" s="178" t="s">
        <v>83</v>
      </c>
      <c r="AY99" s="14" t="s">
        <v>119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14" t="s">
        <v>83</v>
      </c>
      <c r="BK99" s="179">
        <f>ROUND((ROUND(I99,2))*(ROUND(H99,2)),2)</f>
        <v>0</v>
      </c>
      <c r="BL99" s="14" t="s">
        <v>125</v>
      </c>
      <c r="BM99" s="178" t="s">
        <v>151</v>
      </c>
    </row>
    <row r="100" spans="1:65" s="2" customFormat="1" ht="16.5" customHeight="1">
      <c r="A100" s="31"/>
      <c r="B100" s="32"/>
      <c r="C100" s="168" t="s">
        <v>152</v>
      </c>
      <c r="D100" s="168" t="s">
        <v>120</v>
      </c>
      <c r="E100" s="169" t="s">
        <v>153</v>
      </c>
      <c r="F100" s="170" t="s">
        <v>154</v>
      </c>
      <c r="G100" s="171" t="s">
        <v>147</v>
      </c>
      <c r="H100" s="172">
        <v>1285</v>
      </c>
      <c r="I100" s="173"/>
      <c r="J100" s="172">
        <f>ROUND((ROUND(I100,2))*(ROUND(H100,2)),2)</f>
        <v>0</v>
      </c>
      <c r="K100" s="170" t="s">
        <v>124</v>
      </c>
      <c r="L100" s="36"/>
      <c r="M100" s="174" t="s">
        <v>18</v>
      </c>
      <c r="N100" s="175" t="s">
        <v>46</v>
      </c>
      <c r="O100" s="61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8" t="s">
        <v>125</v>
      </c>
      <c r="AT100" s="178" t="s">
        <v>120</v>
      </c>
      <c r="AU100" s="178" t="s">
        <v>83</v>
      </c>
      <c r="AY100" s="14" t="s">
        <v>119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14" t="s">
        <v>83</v>
      </c>
      <c r="BK100" s="179">
        <f>ROUND((ROUND(I100,2))*(ROUND(H100,2)),2)</f>
        <v>0</v>
      </c>
      <c r="BL100" s="14" t="s">
        <v>125</v>
      </c>
      <c r="BM100" s="178" t="s">
        <v>155</v>
      </c>
    </row>
    <row r="101" spans="1:65" s="2" customFormat="1" ht="21.75" customHeight="1">
      <c r="A101" s="31"/>
      <c r="B101" s="32"/>
      <c r="C101" s="168" t="s">
        <v>148</v>
      </c>
      <c r="D101" s="168" t="s">
        <v>120</v>
      </c>
      <c r="E101" s="169" t="s">
        <v>156</v>
      </c>
      <c r="F101" s="170" t="s">
        <v>157</v>
      </c>
      <c r="G101" s="171" t="s">
        <v>123</v>
      </c>
      <c r="H101" s="172">
        <v>128</v>
      </c>
      <c r="I101" s="173"/>
      <c r="J101" s="172">
        <f>ROUND((ROUND(I101,2))*(ROUND(H101,2)),2)</f>
        <v>0</v>
      </c>
      <c r="K101" s="170" t="s">
        <v>124</v>
      </c>
      <c r="L101" s="36"/>
      <c r="M101" s="174" t="s">
        <v>18</v>
      </c>
      <c r="N101" s="175" t="s">
        <v>46</v>
      </c>
      <c r="O101" s="61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78" t="s">
        <v>125</v>
      </c>
      <c r="AT101" s="178" t="s">
        <v>120</v>
      </c>
      <c r="AU101" s="178" t="s">
        <v>83</v>
      </c>
      <c r="AY101" s="14" t="s">
        <v>119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4" t="s">
        <v>83</v>
      </c>
      <c r="BK101" s="179">
        <f>ROUND((ROUND(I101,2))*(ROUND(H101,2)),2)</f>
        <v>0</v>
      </c>
      <c r="BL101" s="14" t="s">
        <v>125</v>
      </c>
      <c r="BM101" s="178" t="s">
        <v>158</v>
      </c>
    </row>
    <row r="102" spans="1:65" s="12" customFormat="1" ht="25.9" customHeight="1">
      <c r="B102" s="154"/>
      <c r="C102" s="155"/>
      <c r="D102" s="156" t="s">
        <v>74</v>
      </c>
      <c r="E102" s="157" t="s">
        <v>159</v>
      </c>
      <c r="F102" s="157" t="s">
        <v>160</v>
      </c>
      <c r="G102" s="155"/>
      <c r="H102" s="155"/>
      <c r="I102" s="158"/>
      <c r="J102" s="159">
        <f>BK102</f>
        <v>155380</v>
      </c>
      <c r="K102" s="155"/>
      <c r="L102" s="160"/>
      <c r="M102" s="161"/>
      <c r="N102" s="162"/>
      <c r="O102" s="162"/>
      <c r="P102" s="163">
        <f>SUM(P103:P111)</f>
        <v>0</v>
      </c>
      <c r="Q102" s="162"/>
      <c r="R102" s="163">
        <f>SUM(R103:R111)</f>
        <v>0</v>
      </c>
      <c r="S102" s="162"/>
      <c r="T102" s="164">
        <f>SUM(T103:T111)</f>
        <v>0</v>
      </c>
      <c r="AR102" s="165" t="s">
        <v>83</v>
      </c>
      <c r="AT102" s="166" t="s">
        <v>74</v>
      </c>
      <c r="AU102" s="166" t="s">
        <v>75</v>
      </c>
      <c r="AY102" s="165" t="s">
        <v>119</v>
      </c>
      <c r="BK102" s="167">
        <f>SUM(BK103:BK111)</f>
        <v>155380</v>
      </c>
    </row>
    <row r="103" spans="1:65" s="2" customFormat="1" ht="21.75" customHeight="1">
      <c r="A103" s="31"/>
      <c r="B103" s="32"/>
      <c r="C103" s="168" t="s">
        <v>161</v>
      </c>
      <c r="D103" s="168" t="s">
        <v>120</v>
      </c>
      <c r="E103" s="169" t="s">
        <v>162</v>
      </c>
      <c r="F103" s="170" t="s">
        <v>163</v>
      </c>
      <c r="G103" s="171" t="s">
        <v>164</v>
      </c>
      <c r="H103" s="172">
        <v>1</v>
      </c>
      <c r="I103" s="173"/>
      <c r="J103" s="172">
        <f t="shared" ref="J103:J111" si="0">ROUND((ROUND(I103,2))*(ROUND(H103,2)),2)</f>
        <v>0</v>
      </c>
      <c r="K103" s="170" t="s">
        <v>124</v>
      </c>
      <c r="L103" s="36"/>
      <c r="M103" s="174" t="s">
        <v>18</v>
      </c>
      <c r="N103" s="175" t="s">
        <v>46</v>
      </c>
      <c r="O103" s="61"/>
      <c r="P103" s="176">
        <f t="shared" ref="P103:P111" si="1">O103*H103</f>
        <v>0</v>
      </c>
      <c r="Q103" s="176">
        <v>0</v>
      </c>
      <c r="R103" s="176">
        <f t="shared" ref="R103:R111" si="2">Q103*H103</f>
        <v>0</v>
      </c>
      <c r="S103" s="176">
        <v>0</v>
      </c>
      <c r="T103" s="177">
        <f t="shared" ref="T103:T111" si="3"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78" t="s">
        <v>125</v>
      </c>
      <c r="AT103" s="178" t="s">
        <v>120</v>
      </c>
      <c r="AU103" s="178" t="s">
        <v>83</v>
      </c>
      <c r="AY103" s="14" t="s">
        <v>119</v>
      </c>
      <c r="BE103" s="179">
        <f t="shared" ref="BE103:BE111" si="4">IF(N103="základní",J103,0)</f>
        <v>0</v>
      </c>
      <c r="BF103" s="179">
        <f t="shared" ref="BF103:BF111" si="5">IF(N103="snížená",J103,0)</f>
        <v>0</v>
      </c>
      <c r="BG103" s="179">
        <f t="shared" ref="BG103:BG111" si="6">IF(N103="zákl. přenesená",J103,0)</f>
        <v>0</v>
      </c>
      <c r="BH103" s="179">
        <f t="shared" ref="BH103:BH111" si="7">IF(N103="sníž. přenesená",J103,0)</f>
        <v>0</v>
      </c>
      <c r="BI103" s="179">
        <f t="shared" ref="BI103:BI111" si="8">IF(N103="nulová",J103,0)</f>
        <v>0</v>
      </c>
      <c r="BJ103" s="14" t="s">
        <v>83</v>
      </c>
      <c r="BK103" s="179">
        <f t="shared" ref="BK103:BK111" si="9">ROUND((ROUND(I103,2))*(ROUND(H103,2)),2)</f>
        <v>0</v>
      </c>
      <c r="BL103" s="14" t="s">
        <v>125</v>
      </c>
      <c r="BM103" s="178" t="s">
        <v>165</v>
      </c>
    </row>
    <row r="104" spans="1:65" s="2" customFormat="1" ht="24.2" customHeight="1">
      <c r="A104" s="31"/>
      <c r="B104" s="32"/>
      <c r="C104" s="168" t="s">
        <v>151</v>
      </c>
      <c r="D104" s="168" t="s">
        <v>120</v>
      </c>
      <c r="E104" s="169" t="s">
        <v>166</v>
      </c>
      <c r="F104" s="170" t="s">
        <v>167</v>
      </c>
      <c r="G104" s="171" t="s">
        <v>123</v>
      </c>
      <c r="H104" s="172">
        <v>85</v>
      </c>
      <c r="I104" s="252">
        <v>980</v>
      </c>
      <c r="J104" s="172">
        <f t="shared" si="0"/>
        <v>83300</v>
      </c>
      <c r="K104" s="170" t="s">
        <v>124</v>
      </c>
      <c r="L104" s="36"/>
      <c r="M104" s="174" t="s">
        <v>18</v>
      </c>
      <c r="N104" s="175" t="s">
        <v>46</v>
      </c>
      <c r="O104" s="61"/>
      <c r="P104" s="176">
        <f t="shared" si="1"/>
        <v>0</v>
      </c>
      <c r="Q104" s="176">
        <v>0</v>
      </c>
      <c r="R104" s="176">
        <f t="shared" si="2"/>
        <v>0</v>
      </c>
      <c r="S104" s="176">
        <v>0</v>
      </c>
      <c r="T104" s="177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78" t="s">
        <v>125</v>
      </c>
      <c r="AT104" s="178" t="s">
        <v>120</v>
      </c>
      <c r="AU104" s="178" t="s">
        <v>83</v>
      </c>
      <c r="AY104" s="14" t="s">
        <v>119</v>
      </c>
      <c r="BE104" s="179">
        <f t="shared" si="4"/>
        <v>83300</v>
      </c>
      <c r="BF104" s="179">
        <f t="shared" si="5"/>
        <v>0</v>
      </c>
      <c r="BG104" s="179">
        <f t="shared" si="6"/>
        <v>0</v>
      </c>
      <c r="BH104" s="179">
        <f t="shared" si="7"/>
        <v>0</v>
      </c>
      <c r="BI104" s="179">
        <f t="shared" si="8"/>
        <v>0</v>
      </c>
      <c r="BJ104" s="14" t="s">
        <v>83</v>
      </c>
      <c r="BK104" s="179">
        <f t="shared" si="9"/>
        <v>83300</v>
      </c>
      <c r="BL104" s="14" t="s">
        <v>125</v>
      </c>
      <c r="BM104" s="178" t="s">
        <v>168</v>
      </c>
    </row>
    <row r="105" spans="1:65" s="2" customFormat="1" ht="24.2" customHeight="1">
      <c r="A105" s="31"/>
      <c r="B105" s="32"/>
      <c r="C105" s="168" t="s">
        <v>169</v>
      </c>
      <c r="D105" s="168" t="s">
        <v>120</v>
      </c>
      <c r="E105" s="169" t="s">
        <v>170</v>
      </c>
      <c r="F105" s="170" t="s">
        <v>171</v>
      </c>
      <c r="G105" s="171" t="s">
        <v>123</v>
      </c>
      <c r="H105" s="172">
        <v>34</v>
      </c>
      <c r="I105" s="252">
        <v>2120</v>
      </c>
      <c r="J105" s="172">
        <f t="shared" si="0"/>
        <v>72080</v>
      </c>
      <c r="K105" s="170" t="s">
        <v>124</v>
      </c>
      <c r="L105" s="36"/>
      <c r="M105" s="174" t="s">
        <v>18</v>
      </c>
      <c r="N105" s="175" t="s">
        <v>46</v>
      </c>
      <c r="O105" s="61"/>
      <c r="P105" s="176">
        <f t="shared" si="1"/>
        <v>0</v>
      </c>
      <c r="Q105" s="176">
        <v>0</v>
      </c>
      <c r="R105" s="176">
        <f t="shared" si="2"/>
        <v>0</v>
      </c>
      <c r="S105" s="176">
        <v>0</v>
      </c>
      <c r="T105" s="177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78" t="s">
        <v>125</v>
      </c>
      <c r="AT105" s="178" t="s">
        <v>120</v>
      </c>
      <c r="AU105" s="178" t="s">
        <v>83</v>
      </c>
      <c r="AY105" s="14" t="s">
        <v>119</v>
      </c>
      <c r="BE105" s="179">
        <f t="shared" si="4"/>
        <v>72080</v>
      </c>
      <c r="BF105" s="179">
        <f t="shared" si="5"/>
        <v>0</v>
      </c>
      <c r="BG105" s="179">
        <f t="shared" si="6"/>
        <v>0</v>
      </c>
      <c r="BH105" s="179">
        <f t="shared" si="7"/>
        <v>0</v>
      </c>
      <c r="BI105" s="179">
        <f t="shared" si="8"/>
        <v>0</v>
      </c>
      <c r="BJ105" s="14" t="s">
        <v>83</v>
      </c>
      <c r="BK105" s="179">
        <f t="shared" si="9"/>
        <v>72080</v>
      </c>
      <c r="BL105" s="14" t="s">
        <v>125</v>
      </c>
      <c r="BM105" s="178" t="s">
        <v>172</v>
      </c>
    </row>
    <row r="106" spans="1:65" s="2" customFormat="1" ht="16.5" customHeight="1">
      <c r="A106" s="31"/>
      <c r="B106" s="32"/>
      <c r="C106" s="168" t="s">
        <v>155</v>
      </c>
      <c r="D106" s="168" t="s">
        <v>120</v>
      </c>
      <c r="E106" s="169" t="s">
        <v>173</v>
      </c>
      <c r="F106" s="170" t="s">
        <v>174</v>
      </c>
      <c r="G106" s="171" t="s">
        <v>164</v>
      </c>
      <c r="H106" s="172">
        <v>1</v>
      </c>
      <c r="I106" s="173"/>
      <c r="J106" s="172">
        <f t="shared" si="0"/>
        <v>0</v>
      </c>
      <c r="K106" s="170" t="s">
        <v>124</v>
      </c>
      <c r="L106" s="36"/>
      <c r="M106" s="174" t="s">
        <v>18</v>
      </c>
      <c r="N106" s="175" t="s">
        <v>46</v>
      </c>
      <c r="O106" s="61"/>
      <c r="P106" s="176">
        <f t="shared" si="1"/>
        <v>0</v>
      </c>
      <c r="Q106" s="176">
        <v>0</v>
      </c>
      <c r="R106" s="176">
        <f t="shared" si="2"/>
        <v>0</v>
      </c>
      <c r="S106" s="176">
        <v>0</v>
      </c>
      <c r="T106" s="177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8" t="s">
        <v>125</v>
      </c>
      <c r="AT106" s="178" t="s">
        <v>120</v>
      </c>
      <c r="AU106" s="178" t="s">
        <v>83</v>
      </c>
      <c r="AY106" s="14" t="s">
        <v>119</v>
      </c>
      <c r="BE106" s="179">
        <f t="shared" si="4"/>
        <v>0</v>
      </c>
      <c r="BF106" s="179">
        <f t="shared" si="5"/>
        <v>0</v>
      </c>
      <c r="BG106" s="179">
        <f t="shared" si="6"/>
        <v>0</v>
      </c>
      <c r="BH106" s="179">
        <f t="shared" si="7"/>
        <v>0</v>
      </c>
      <c r="BI106" s="179">
        <f t="shared" si="8"/>
        <v>0</v>
      </c>
      <c r="BJ106" s="14" t="s">
        <v>83</v>
      </c>
      <c r="BK106" s="179">
        <f t="shared" si="9"/>
        <v>0</v>
      </c>
      <c r="BL106" s="14" t="s">
        <v>125</v>
      </c>
      <c r="BM106" s="178" t="s">
        <v>175</v>
      </c>
    </row>
    <row r="107" spans="1:65" s="2" customFormat="1" ht="16.5" customHeight="1">
      <c r="A107" s="31"/>
      <c r="B107" s="32"/>
      <c r="C107" s="168" t="s">
        <v>176</v>
      </c>
      <c r="D107" s="168" t="s">
        <v>120</v>
      </c>
      <c r="E107" s="169" t="s">
        <v>177</v>
      </c>
      <c r="F107" s="170" t="s">
        <v>178</v>
      </c>
      <c r="G107" s="171" t="s">
        <v>164</v>
      </c>
      <c r="H107" s="172">
        <v>1</v>
      </c>
      <c r="I107" s="173"/>
      <c r="J107" s="172">
        <f t="shared" si="0"/>
        <v>0</v>
      </c>
      <c r="K107" s="170" t="s">
        <v>124</v>
      </c>
      <c r="L107" s="36"/>
      <c r="M107" s="174" t="s">
        <v>18</v>
      </c>
      <c r="N107" s="175" t="s">
        <v>46</v>
      </c>
      <c r="O107" s="61"/>
      <c r="P107" s="176">
        <f t="shared" si="1"/>
        <v>0</v>
      </c>
      <c r="Q107" s="176">
        <v>0</v>
      </c>
      <c r="R107" s="176">
        <f t="shared" si="2"/>
        <v>0</v>
      </c>
      <c r="S107" s="176">
        <v>0</v>
      </c>
      <c r="T107" s="177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78" t="s">
        <v>125</v>
      </c>
      <c r="AT107" s="178" t="s">
        <v>120</v>
      </c>
      <c r="AU107" s="178" t="s">
        <v>83</v>
      </c>
      <c r="AY107" s="14" t="s">
        <v>119</v>
      </c>
      <c r="BE107" s="179">
        <f t="shared" si="4"/>
        <v>0</v>
      </c>
      <c r="BF107" s="179">
        <f t="shared" si="5"/>
        <v>0</v>
      </c>
      <c r="BG107" s="179">
        <f t="shared" si="6"/>
        <v>0</v>
      </c>
      <c r="BH107" s="179">
        <f t="shared" si="7"/>
        <v>0</v>
      </c>
      <c r="BI107" s="179">
        <f t="shared" si="8"/>
        <v>0</v>
      </c>
      <c r="BJ107" s="14" t="s">
        <v>83</v>
      </c>
      <c r="BK107" s="179">
        <f t="shared" si="9"/>
        <v>0</v>
      </c>
      <c r="BL107" s="14" t="s">
        <v>125</v>
      </c>
      <c r="BM107" s="178" t="s">
        <v>179</v>
      </c>
    </row>
    <row r="108" spans="1:65" s="2" customFormat="1" ht="24.2" customHeight="1">
      <c r="A108" s="31"/>
      <c r="B108" s="32"/>
      <c r="C108" s="168" t="s">
        <v>158</v>
      </c>
      <c r="D108" s="168" t="s">
        <v>120</v>
      </c>
      <c r="E108" s="169" t="s">
        <v>180</v>
      </c>
      <c r="F108" s="170" t="s">
        <v>181</v>
      </c>
      <c r="G108" s="171" t="s">
        <v>164</v>
      </c>
      <c r="H108" s="172">
        <v>1</v>
      </c>
      <c r="I108" s="173"/>
      <c r="J108" s="172">
        <f t="shared" si="0"/>
        <v>0</v>
      </c>
      <c r="K108" s="170" t="s">
        <v>124</v>
      </c>
      <c r="L108" s="36"/>
      <c r="M108" s="174" t="s">
        <v>18</v>
      </c>
      <c r="N108" s="175" t="s">
        <v>46</v>
      </c>
      <c r="O108" s="61"/>
      <c r="P108" s="176">
        <f t="shared" si="1"/>
        <v>0</v>
      </c>
      <c r="Q108" s="176">
        <v>0</v>
      </c>
      <c r="R108" s="176">
        <f t="shared" si="2"/>
        <v>0</v>
      </c>
      <c r="S108" s="176">
        <v>0</v>
      </c>
      <c r="T108" s="177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78" t="s">
        <v>125</v>
      </c>
      <c r="AT108" s="178" t="s">
        <v>120</v>
      </c>
      <c r="AU108" s="178" t="s">
        <v>83</v>
      </c>
      <c r="AY108" s="14" t="s">
        <v>119</v>
      </c>
      <c r="BE108" s="179">
        <f t="shared" si="4"/>
        <v>0</v>
      </c>
      <c r="BF108" s="179">
        <f t="shared" si="5"/>
        <v>0</v>
      </c>
      <c r="BG108" s="179">
        <f t="shared" si="6"/>
        <v>0</v>
      </c>
      <c r="BH108" s="179">
        <f t="shared" si="7"/>
        <v>0</v>
      </c>
      <c r="BI108" s="179">
        <f t="shared" si="8"/>
        <v>0</v>
      </c>
      <c r="BJ108" s="14" t="s">
        <v>83</v>
      </c>
      <c r="BK108" s="179">
        <f t="shared" si="9"/>
        <v>0</v>
      </c>
      <c r="BL108" s="14" t="s">
        <v>125</v>
      </c>
      <c r="BM108" s="178" t="s">
        <v>182</v>
      </c>
    </row>
    <row r="109" spans="1:65" s="2" customFormat="1" ht="16.5" customHeight="1">
      <c r="A109" s="31"/>
      <c r="B109" s="32"/>
      <c r="C109" s="168" t="s">
        <v>8</v>
      </c>
      <c r="D109" s="168" t="s">
        <v>120</v>
      </c>
      <c r="E109" s="169" t="s">
        <v>183</v>
      </c>
      <c r="F109" s="170" t="s">
        <v>184</v>
      </c>
      <c r="G109" s="171" t="s">
        <v>164</v>
      </c>
      <c r="H109" s="172">
        <v>1</v>
      </c>
      <c r="I109" s="173"/>
      <c r="J109" s="172">
        <f t="shared" si="0"/>
        <v>0</v>
      </c>
      <c r="K109" s="170" t="s">
        <v>124</v>
      </c>
      <c r="L109" s="36"/>
      <c r="M109" s="174" t="s">
        <v>18</v>
      </c>
      <c r="N109" s="175" t="s">
        <v>46</v>
      </c>
      <c r="O109" s="61"/>
      <c r="P109" s="176">
        <f t="shared" si="1"/>
        <v>0</v>
      </c>
      <c r="Q109" s="176">
        <v>0</v>
      </c>
      <c r="R109" s="176">
        <f t="shared" si="2"/>
        <v>0</v>
      </c>
      <c r="S109" s="176">
        <v>0</v>
      </c>
      <c r="T109" s="177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8" t="s">
        <v>125</v>
      </c>
      <c r="AT109" s="178" t="s">
        <v>120</v>
      </c>
      <c r="AU109" s="178" t="s">
        <v>83</v>
      </c>
      <c r="AY109" s="14" t="s">
        <v>119</v>
      </c>
      <c r="BE109" s="179">
        <f t="shared" si="4"/>
        <v>0</v>
      </c>
      <c r="BF109" s="179">
        <f t="shared" si="5"/>
        <v>0</v>
      </c>
      <c r="BG109" s="179">
        <f t="shared" si="6"/>
        <v>0</v>
      </c>
      <c r="BH109" s="179">
        <f t="shared" si="7"/>
        <v>0</v>
      </c>
      <c r="BI109" s="179">
        <f t="shared" si="8"/>
        <v>0</v>
      </c>
      <c r="BJ109" s="14" t="s">
        <v>83</v>
      </c>
      <c r="BK109" s="179">
        <f t="shared" si="9"/>
        <v>0</v>
      </c>
      <c r="BL109" s="14" t="s">
        <v>125</v>
      </c>
      <c r="BM109" s="178" t="s">
        <v>185</v>
      </c>
    </row>
    <row r="110" spans="1:65" s="2" customFormat="1" ht="16.5" customHeight="1">
      <c r="A110" s="31"/>
      <c r="B110" s="32"/>
      <c r="C110" s="168" t="s">
        <v>165</v>
      </c>
      <c r="D110" s="168" t="s">
        <v>120</v>
      </c>
      <c r="E110" s="169" t="s">
        <v>186</v>
      </c>
      <c r="F110" s="170" t="s">
        <v>187</v>
      </c>
      <c r="G110" s="171" t="s">
        <v>164</v>
      </c>
      <c r="H110" s="172">
        <v>1</v>
      </c>
      <c r="I110" s="173"/>
      <c r="J110" s="172">
        <f t="shared" si="0"/>
        <v>0</v>
      </c>
      <c r="K110" s="170" t="s">
        <v>124</v>
      </c>
      <c r="L110" s="36"/>
      <c r="M110" s="174" t="s">
        <v>18</v>
      </c>
      <c r="N110" s="175" t="s">
        <v>46</v>
      </c>
      <c r="O110" s="61"/>
      <c r="P110" s="176">
        <f t="shared" si="1"/>
        <v>0</v>
      </c>
      <c r="Q110" s="176">
        <v>0</v>
      </c>
      <c r="R110" s="176">
        <f t="shared" si="2"/>
        <v>0</v>
      </c>
      <c r="S110" s="176">
        <v>0</v>
      </c>
      <c r="T110" s="177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78" t="s">
        <v>125</v>
      </c>
      <c r="AT110" s="178" t="s">
        <v>120</v>
      </c>
      <c r="AU110" s="178" t="s">
        <v>83</v>
      </c>
      <c r="AY110" s="14" t="s">
        <v>119</v>
      </c>
      <c r="BE110" s="179">
        <f t="shared" si="4"/>
        <v>0</v>
      </c>
      <c r="BF110" s="179">
        <f t="shared" si="5"/>
        <v>0</v>
      </c>
      <c r="BG110" s="179">
        <f t="shared" si="6"/>
        <v>0</v>
      </c>
      <c r="BH110" s="179">
        <f t="shared" si="7"/>
        <v>0</v>
      </c>
      <c r="BI110" s="179">
        <f t="shared" si="8"/>
        <v>0</v>
      </c>
      <c r="BJ110" s="14" t="s">
        <v>83</v>
      </c>
      <c r="BK110" s="179">
        <f t="shared" si="9"/>
        <v>0</v>
      </c>
      <c r="BL110" s="14" t="s">
        <v>125</v>
      </c>
      <c r="BM110" s="178" t="s">
        <v>188</v>
      </c>
    </row>
    <row r="111" spans="1:65" s="2" customFormat="1" ht="16.5" customHeight="1">
      <c r="A111" s="31"/>
      <c r="B111" s="32"/>
      <c r="C111" s="168" t="s">
        <v>189</v>
      </c>
      <c r="D111" s="168" t="s">
        <v>120</v>
      </c>
      <c r="E111" s="169" t="s">
        <v>190</v>
      </c>
      <c r="F111" s="170" t="s">
        <v>191</v>
      </c>
      <c r="G111" s="171" t="s">
        <v>164</v>
      </c>
      <c r="H111" s="172">
        <v>1</v>
      </c>
      <c r="I111" s="173"/>
      <c r="J111" s="172">
        <f t="shared" si="0"/>
        <v>0</v>
      </c>
      <c r="K111" s="170" t="s">
        <v>124</v>
      </c>
      <c r="L111" s="36"/>
      <c r="M111" s="174" t="s">
        <v>18</v>
      </c>
      <c r="N111" s="175" t="s">
        <v>46</v>
      </c>
      <c r="O111" s="61"/>
      <c r="P111" s="176">
        <f t="shared" si="1"/>
        <v>0</v>
      </c>
      <c r="Q111" s="176">
        <v>0</v>
      </c>
      <c r="R111" s="176">
        <f t="shared" si="2"/>
        <v>0</v>
      </c>
      <c r="S111" s="176">
        <v>0</v>
      </c>
      <c r="T111" s="177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78" t="s">
        <v>125</v>
      </c>
      <c r="AT111" s="178" t="s">
        <v>120</v>
      </c>
      <c r="AU111" s="178" t="s">
        <v>83</v>
      </c>
      <c r="AY111" s="14" t="s">
        <v>119</v>
      </c>
      <c r="BE111" s="179">
        <f t="shared" si="4"/>
        <v>0</v>
      </c>
      <c r="BF111" s="179">
        <f t="shared" si="5"/>
        <v>0</v>
      </c>
      <c r="BG111" s="179">
        <f t="shared" si="6"/>
        <v>0</v>
      </c>
      <c r="BH111" s="179">
        <f t="shared" si="7"/>
        <v>0</v>
      </c>
      <c r="BI111" s="179">
        <f t="shared" si="8"/>
        <v>0</v>
      </c>
      <c r="BJ111" s="14" t="s">
        <v>83</v>
      </c>
      <c r="BK111" s="179">
        <f t="shared" si="9"/>
        <v>0</v>
      </c>
      <c r="BL111" s="14" t="s">
        <v>125</v>
      </c>
      <c r="BM111" s="178" t="s">
        <v>192</v>
      </c>
    </row>
    <row r="112" spans="1:65" s="12" customFormat="1" ht="25.9" customHeight="1">
      <c r="B112" s="154"/>
      <c r="C112" s="155"/>
      <c r="D112" s="156" t="s">
        <v>74</v>
      </c>
      <c r="E112" s="157" t="s">
        <v>193</v>
      </c>
      <c r="F112" s="157" t="s">
        <v>194</v>
      </c>
      <c r="G112" s="155"/>
      <c r="H112" s="155"/>
      <c r="I112" s="158"/>
      <c r="J112" s="159">
        <f>BK112</f>
        <v>0</v>
      </c>
      <c r="K112" s="155"/>
      <c r="L112" s="160"/>
      <c r="M112" s="161"/>
      <c r="N112" s="162"/>
      <c r="O112" s="162"/>
      <c r="P112" s="163">
        <f>SUM(P113:P114)</f>
        <v>0</v>
      </c>
      <c r="Q112" s="162"/>
      <c r="R112" s="163">
        <f>SUM(R113:R114)</f>
        <v>0</v>
      </c>
      <c r="S112" s="162"/>
      <c r="T112" s="164">
        <f>SUM(T113:T114)</f>
        <v>0</v>
      </c>
      <c r="AR112" s="165" t="s">
        <v>125</v>
      </c>
      <c r="AT112" s="166" t="s">
        <v>74</v>
      </c>
      <c r="AU112" s="166" t="s">
        <v>75</v>
      </c>
      <c r="AY112" s="165" t="s">
        <v>119</v>
      </c>
      <c r="BK112" s="167">
        <f>SUM(BK113:BK114)</f>
        <v>0</v>
      </c>
    </row>
    <row r="113" spans="1:65" s="2" customFormat="1" ht="37.9" customHeight="1">
      <c r="A113" s="31"/>
      <c r="B113" s="32"/>
      <c r="C113" s="168" t="s">
        <v>168</v>
      </c>
      <c r="D113" s="168" t="s">
        <v>120</v>
      </c>
      <c r="E113" s="169" t="s">
        <v>195</v>
      </c>
      <c r="F113" s="170" t="s">
        <v>196</v>
      </c>
      <c r="G113" s="171" t="s">
        <v>197</v>
      </c>
      <c r="H113" s="172">
        <v>189</v>
      </c>
      <c r="I113" s="173"/>
      <c r="J113" s="172">
        <f>ROUND((ROUND(I113,2))*(ROUND(H113,2)),2)</f>
        <v>0</v>
      </c>
      <c r="K113" s="170" t="s">
        <v>198</v>
      </c>
      <c r="L113" s="36"/>
      <c r="M113" s="174" t="s">
        <v>18</v>
      </c>
      <c r="N113" s="175" t="s">
        <v>46</v>
      </c>
      <c r="O113" s="61"/>
      <c r="P113" s="176">
        <f>O113*H113</f>
        <v>0</v>
      </c>
      <c r="Q113" s="176">
        <v>0</v>
      </c>
      <c r="R113" s="176">
        <f>Q113*H113</f>
        <v>0</v>
      </c>
      <c r="S113" s="176">
        <v>0</v>
      </c>
      <c r="T113" s="177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78" t="s">
        <v>199</v>
      </c>
      <c r="AT113" s="178" t="s">
        <v>120</v>
      </c>
      <c r="AU113" s="178" t="s">
        <v>83</v>
      </c>
      <c r="AY113" s="14" t="s">
        <v>119</v>
      </c>
      <c r="BE113" s="179">
        <f>IF(N113="základní",J113,0)</f>
        <v>0</v>
      </c>
      <c r="BF113" s="179">
        <f>IF(N113="snížená",J113,0)</f>
        <v>0</v>
      </c>
      <c r="BG113" s="179">
        <f>IF(N113="zákl. přenesená",J113,0)</f>
        <v>0</v>
      </c>
      <c r="BH113" s="179">
        <f>IF(N113="sníž. přenesená",J113,0)</f>
        <v>0</v>
      </c>
      <c r="BI113" s="179">
        <f>IF(N113="nulová",J113,0)</f>
        <v>0</v>
      </c>
      <c r="BJ113" s="14" t="s">
        <v>83</v>
      </c>
      <c r="BK113" s="179">
        <f>ROUND((ROUND(I113,2))*(ROUND(H113,2)),2)</f>
        <v>0</v>
      </c>
      <c r="BL113" s="14" t="s">
        <v>199</v>
      </c>
      <c r="BM113" s="178" t="s">
        <v>200</v>
      </c>
    </row>
    <row r="114" spans="1:65" s="2" customFormat="1">
      <c r="A114" s="31"/>
      <c r="B114" s="32"/>
      <c r="C114" s="33"/>
      <c r="D114" s="185" t="s">
        <v>201</v>
      </c>
      <c r="E114" s="33"/>
      <c r="F114" s="186" t="s">
        <v>202</v>
      </c>
      <c r="G114" s="33"/>
      <c r="H114" s="33"/>
      <c r="I114" s="182"/>
      <c r="J114" s="33"/>
      <c r="K114" s="33"/>
      <c r="L114" s="36"/>
      <c r="M114" s="183"/>
      <c r="N114" s="184"/>
      <c r="O114" s="61"/>
      <c r="P114" s="61"/>
      <c r="Q114" s="61"/>
      <c r="R114" s="61"/>
      <c r="S114" s="61"/>
      <c r="T114" s="62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4" t="s">
        <v>201</v>
      </c>
      <c r="AU114" s="14" t="s">
        <v>83</v>
      </c>
    </row>
    <row r="115" spans="1:65" s="12" customFormat="1" ht="25.9" customHeight="1">
      <c r="B115" s="154"/>
      <c r="C115" s="155"/>
      <c r="D115" s="156" t="s">
        <v>74</v>
      </c>
      <c r="E115" s="157" t="s">
        <v>203</v>
      </c>
      <c r="F115" s="157" t="s">
        <v>204</v>
      </c>
      <c r="G115" s="155"/>
      <c r="H115" s="155"/>
      <c r="I115" s="158"/>
      <c r="J115" s="159">
        <f>BK115</f>
        <v>0</v>
      </c>
      <c r="K115" s="155"/>
      <c r="L115" s="160"/>
      <c r="M115" s="161"/>
      <c r="N115" s="162"/>
      <c r="O115" s="162"/>
      <c r="P115" s="163">
        <f>P116</f>
        <v>0</v>
      </c>
      <c r="Q115" s="162"/>
      <c r="R115" s="163">
        <f>R116</f>
        <v>0</v>
      </c>
      <c r="S115" s="162"/>
      <c r="T115" s="164">
        <f>T116</f>
        <v>0</v>
      </c>
      <c r="AR115" s="165" t="s">
        <v>144</v>
      </c>
      <c r="AT115" s="166" t="s">
        <v>74</v>
      </c>
      <c r="AU115" s="166" t="s">
        <v>75</v>
      </c>
      <c r="AY115" s="165" t="s">
        <v>119</v>
      </c>
      <c r="BK115" s="167">
        <f>BK116</f>
        <v>0</v>
      </c>
    </row>
    <row r="116" spans="1:65" s="12" customFormat="1" ht="22.9" customHeight="1">
      <c r="B116" s="154"/>
      <c r="C116" s="155"/>
      <c r="D116" s="156" t="s">
        <v>74</v>
      </c>
      <c r="E116" s="187" t="s">
        <v>205</v>
      </c>
      <c r="F116" s="187" t="s">
        <v>206</v>
      </c>
      <c r="G116" s="155"/>
      <c r="H116" s="155"/>
      <c r="I116" s="158"/>
      <c r="J116" s="188">
        <f>BK116</f>
        <v>0</v>
      </c>
      <c r="K116" s="155"/>
      <c r="L116" s="160"/>
      <c r="M116" s="161"/>
      <c r="N116" s="162"/>
      <c r="O116" s="162"/>
      <c r="P116" s="163">
        <f>SUM(P117:P119)</f>
        <v>0</v>
      </c>
      <c r="Q116" s="162"/>
      <c r="R116" s="163">
        <f>SUM(R117:R119)</f>
        <v>0</v>
      </c>
      <c r="S116" s="162"/>
      <c r="T116" s="164">
        <f>SUM(T117:T119)</f>
        <v>0</v>
      </c>
      <c r="AR116" s="165" t="s">
        <v>144</v>
      </c>
      <c r="AT116" s="166" t="s">
        <v>74</v>
      </c>
      <c r="AU116" s="166" t="s">
        <v>83</v>
      </c>
      <c r="AY116" s="165" t="s">
        <v>119</v>
      </c>
      <c r="BK116" s="167">
        <f>SUM(BK117:BK119)</f>
        <v>0</v>
      </c>
    </row>
    <row r="117" spans="1:65" s="2" customFormat="1" ht="16.5" customHeight="1">
      <c r="A117" s="31"/>
      <c r="B117" s="32"/>
      <c r="C117" s="168" t="s">
        <v>207</v>
      </c>
      <c r="D117" s="168" t="s">
        <v>120</v>
      </c>
      <c r="E117" s="169" t="s">
        <v>208</v>
      </c>
      <c r="F117" s="170" t="s">
        <v>209</v>
      </c>
      <c r="G117" s="171" t="s">
        <v>210</v>
      </c>
      <c r="H117" s="172">
        <v>1</v>
      </c>
      <c r="I117" s="173"/>
      <c r="J117" s="172">
        <f>ROUND((ROUND(I117,2))*(ROUND(H117,2)),2)</f>
        <v>0</v>
      </c>
      <c r="K117" s="170" t="s">
        <v>198</v>
      </c>
      <c r="L117" s="36"/>
      <c r="M117" s="174" t="s">
        <v>18</v>
      </c>
      <c r="N117" s="175" t="s">
        <v>46</v>
      </c>
      <c r="O117" s="61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78" t="s">
        <v>211</v>
      </c>
      <c r="AT117" s="178" t="s">
        <v>120</v>
      </c>
      <c r="AU117" s="178" t="s">
        <v>85</v>
      </c>
      <c r="AY117" s="14" t="s">
        <v>119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4" t="s">
        <v>83</v>
      </c>
      <c r="BK117" s="179">
        <f>ROUND((ROUND(I117,2))*(ROUND(H117,2)),2)</f>
        <v>0</v>
      </c>
      <c r="BL117" s="14" t="s">
        <v>211</v>
      </c>
      <c r="BM117" s="178" t="s">
        <v>212</v>
      </c>
    </row>
    <row r="118" spans="1:65" s="2" customFormat="1">
      <c r="A118" s="31"/>
      <c r="B118" s="32"/>
      <c r="C118" s="33"/>
      <c r="D118" s="185" t="s">
        <v>201</v>
      </c>
      <c r="E118" s="33"/>
      <c r="F118" s="186" t="s">
        <v>213</v>
      </c>
      <c r="G118" s="33"/>
      <c r="H118" s="33"/>
      <c r="I118" s="182"/>
      <c r="J118" s="33"/>
      <c r="K118" s="33"/>
      <c r="L118" s="36"/>
      <c r="M118" s="183"/>
      <c r="N118" s="184"/>
      <c r="O118" s="61"/>
      <c r="P118" s="61"/>
      <c r="Q118" s="61"/>
      <c r="R118" s="61"/>
      <c r="S118" s="61"/>
      <c r="T118" s="62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201</v>
      </c>
      <c r="AU118" s="14" t="s">
        <v>85</v>
      </c>
    </row>
    <row r="119" spans="1:65" s="2" customFormat="1" ht="29.25">
      <c r="A119" s="31"/>
      <c r="B119" s="32"/>
      <c r="C119" s="33"/>
      <c r="D119" s="180" t="s">
        <v>126</v>
      </c>
      <c r="E119" s="33"/>
      <c r="F119" s="181" t="s">
        <v>214</v>
      </c>
      <c r="G119" s="33"/>
      <c r="H119" s="33"/>
      <c r="I119" s="182"/>
      <c r="J119" s="33"/>
      <c r="K119" s="33"/>
      <c r="L119" s="36"/>
      <c r="M119" s="189"/>
      <c r="N119" s="190"/>
      <c r="O119" s="191"/>
      <c r="P119" s="191"/>
      <c r="Q119" s="191"/>
      <c r="R119" s="191"/>
      <c r="S119" s="191"/>
      <c r="T119" s="19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126</v>
      </c>
      <c r="AU119" s="14" t="s">
        <v>85</v>
      </c>
    </row>
    <row r="120" spans="1:65" s="2" customFormat="1" ht="6.95" customHeight="1">
      <c r="A120" s="31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6"/>
      <c r="M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</sheetData>
  <sheetProtection algorithmName="SHA-512" hashValue="vKXO5YCHN/+xd/X/KkXASnr1vG0R1557pXtsjg3vuu3Gg/xOpd/n4hG4qJqH4PIAuSlshKzvoaZ2jD4B+1xDVw==" saltValue="07IldTk5zbJudJ7fsz4v+Q==" spinCount="100000" sheet="1" objects="1" scenarios="1"/>
  <autoFilter ref="C85:K119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114" r:id="rId1" xr:uid="{00000000-0004-0000-0100-000000000000}"/>
    <hyperlink ref="F118" r:id="rId2" xr:uid="{00000000-0004-0000-01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BM20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4" t="s">
        <v>88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85</v>
      </c>
    </row>
    <row r="4" spans="1:46" s="1" customFormat="1" ht="24.95" customHeight="1">
      <c r="B4" s="17"/>
      <c r="D4" s="100" t="s">
        <v>89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15</v>
      </c>
      <c r="L6" s="17"/>
    </row>
    <row r="7" spans="1:46" s="1" customFormat="1" ht="16.5" customHeight="1">
      <c r="B7" s="17"/>
      <c r="E7" s="245" t="str">
        <f>'Rekapitulace stavby'!K6</f>
        <v>Dochlazení administrativních prostor ČNB - DP22</v>
      </c>
      <c r="F7" s="246"/>
      <c r="G7" s="246"/>
      <c r="H7" s="246"/>
      <c r="L7" s="17"/>
    </row>
    <row r="8" spans="1:46" s="2" customFormat="1" ht="12" customHeight="1">
      <c r="A8" s="31"/>
      <c r="B8" s="36"/>
      <c r="C8" s="31"/>
      <c r="D8" s="102" t="s">
        <v>90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47" t="s">
        <v>215</v>
      </c>
      <c r="F9" s="248"/>
      <c r="G9" s="248"/>
      <c r="H9" s="248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17</v>
      </c>
      <c r="E11" s="31"/>
      <c r="F11" s="104" t="s">
        <v>18</v>
      </c>
      <c r="G11" s="31"/>
      <c r="H11" s="31"/>
      <c r="I11" s="102" t="s">
        <v>19</v>
      </c>
      <c r="J11" s="104" t="s">
        <v>18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1. 5. 2023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">
        <v>27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">
        <v>28</v>
      </c>
      <c r="F15" s="31"/>
      <c r="G15" s="31"/>
      <c r="H15" s="31"/>
      <c r="I15" s="102" t="s">
        <v>29</v>
      </c>
      <c r="J15" s="104" t="s">
        <v>30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31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49" t="str">
        <f>'Rekapitulace stavby'!E14</f>
        <v>Vyplň údaj</v>
      </c>
      <c r="F18" s="250"/>
      <c r="G18" s="250"/>
      <c r="H18" s="250"/>
      <c r="I18" s="102" t="s">
        <v>29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33</v>
      </c>
      <c r="E20" s="31"/>
      <c r="F20" s="31"/>
      <c r="G20" s="31"/>
      <c r="H20" s="31"/>
      <c r="I20" s="102" t="s">
        <v>26</v>
      </c>
      <c r="J20" s="104" t="s">
        <v>34</v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">
        <v>35</v>
      </c>
      <c r="F21" s="31"/>
      <c r="G21" s="31"/>
      <c r="H21" s="31"/>
      <c r="I21" s="102" t="s">
        <v>29</v>
      </c>
      <c r="J21" s="104" t="s">
        <v>36</v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38</v>
      </c>
      <c r="E23" s="31"/>
      <c r="F23" s="31"/>
      <c r="G23" s="31"/>
      <c r="H23" s="31"/>
      <c r="I23" s="102" t="s">
        <v>26</v>
      </c>
      <c r="J23" s="104" t="s">
        <v>18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216</v>
      </c>
      <c r="F24" s="31"/>
      <c r="G24" s="31"/>
      <c r="H24" s="31"/>
      <c r="I24" s="102" t="s">
        <v>29</v>
      </c>
      <c r="J24" s="104" t="s">
        <v>18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39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95.25" customHeight="1">
      <c r="A27" s="106"/>
      <c r="B27" s="107"/>
      <c r="C27" s="106"/>
      <c r="D27" s="106"/>
      <c r="E27" s="251" t="s">
        <v>217</v>
      </c>
      <c r="F27" s="251"/>
      <c r="G27" s="251"/>
      <c r="H27" s="251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41</v>
      </c>
      <c r="E30" s="31"/>
      <c r="F30" s="31"/>
      <c r="G30" s="31"/>
      <c r="H30" s="31"/>
      <c r="I30" s="31"/>
      <c r="J30" s="111">
        <f>ROUND(J84,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43</v>
      </c>
      <c r="G32" s="31"/>
      <c r="H32" s="31"/>
      <c r="I32" s="112" t="s">
        <v>42</v>
      </c>
      <c r="J32" s="112" t="s">
        <v>44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45</v>
      </c>
      <c r="E33" s="102" t="s">
        <v>46</v>
      </c>
      <c r="F33" s="114">
        <f>ROUND((SUM(BE84:BE208)),  2)</f>
        <v>0</v>
      </c>
      <c r="G33" s="31"/>
      <c r="H33" s="31"/>
      <c r="I33" s="115">
        <v>0.21</v>
      </c>
      <c r="J33" s="114">
        <f>ROUND(((SUM(BE84:BE208))*I33),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47</v>
      </c>
      <c r="F34" s="114">
        <f>ROUND((SUM(BF84:BF208)),  2)</f>
        <v>0</v>
      </c>
      <c r="G34" s="31"/>
      <c r="H34" s="31"/>
      <c r="I34" s="115">
        <v>0.15</v>
      </c>
      <c r="J34" s="114">
        <f>ROUND(((SUM(BF84:BF208))*I34),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48</v>
      </c>
      <c r="F35" s="114">
        <f>ROUND((SUM(BG84:BG208)),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49</v>
      </c>
      <c r="F36" s="114">
        <f>ROUND((SUM(BH84:BH208)),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50</v>
      </c>
      <c r="F37" s="114">
        <f>ROUND((SUM(BI84:BI208)),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51</v>
      </c>
      <c r="E39" s="118"/>
      <c r="F39" s="118"/>
      <c r="G39" s="119" t="s">
        <v>52</v>
      </c>
      <c r="H39" s="120" t="s">
        <v>53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15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243" t="str">
        <f>E7</f>
        <v>Dochlazení administrativních prostor ČNB - DP22</v>
      </c>
      <c r="F48" s="244"/>
      <c r="G48" s="244"/>
      <c r="H48" s="244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90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40" t="str">
        <f>E9</f>
        <v>D1.4.6 - Stínění - DP22</v>
      </c>
      <c r="F50" s="242"/>
      <c r="G50" s="242"/>
      <c r="H50" s="242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Česká národní banka, Na příkopě 864/28, 110 00 Pra</v>
      </c>
      <c r="G52" s="33"/>
      <c r="H52" s="33"/>
      <c r="I52" s="26" t="s">
        <v>23</v>
      </c>
      <c r="J52" s="56" t="str">
        <f>IF(J12="","",J12)</f>
        <v>1. 5. 2023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ČESKÁ NÁRODNÍ BANKA</v>
      </c>
      <c r="G54" s="33"/>
      <c r="H54" s="33"/>
      <c r="I54" s="26" t="s">
        <v>33</v>
      </c>
      <c r="J54" s="29" t="str">
        <f>E21</f>
        <v>Bohemik s.r.o.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customHeight="1">
      <c r="A55" s="31"/>
      <c r="B55" s="32"/>
      <c r="C55" s="26" t="s">
        <v>31</v>
      </c>
      <c r="D55" s="33"/>
      <c r="E55" s="33"/>
      <c r="F55" s="24" t="str">
        <f>IF(E18="","",E18)</f>
        <v>Vyplň údaj</v>
      </c>
      <c r="G55" s="33"/>
      <c r="H55" s="33"/>
      <c r="I55" s="26" t="s">
        <v>38</v>
      </c>
      <c r="J55" s="29" t="str">
        <f>E24</f>
        <v>Tadeáš Pech, B.Hudová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94</v>
      </c>
      <c r="D57" s="128"/>
      <c r="E57" s="128"/>
      <c r="F57" s="128"/>
      <c r="G57" s="128"/>
      <c r="H57" s="128"/>
      <c r="I57" s="128"/>
      <c r="J57" s="129" t="s">
        <v>95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73</v>
      </c>
      <c r="D59" s="33"/>
      <c r="E59" s="33"/>
      <c r="F59" s="33"/>
      <c r="G59" s="33"/>
      <c r="H59" s="33"/>
      <c r="I59" s="33"/>
      <c r="J59" s="74">
        <f>J84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96</v>
      </c>
    </row>
    <row r="60" spans="1:47" s="9" customFormat="1" ht="24.95" customHeight="1">
      <c r="B60" s="131"/>
      <c r="C60" s="132"/>
      <c r="D60" s="133" t="s">
        <v>218</v>
      </c>
      <c r="E60" s="134"/>
      <c r="F60" s="134"/>
      <c r="G60" s="134"/>
      <c r="H60" s="134"/>
      <c r="I60" s="134"/>
      <c r="J60" s="135">
        <f>J85</f>
        <v>0</v>
      </c>
      <c r="K60" s="132"/>
      <c r="L60" s="136"/>
    </row>
    <row r="61" spans="1:47" s="10" customFormat="1" ht="19.899999999999999" customHeight="1">
      <c r="B61" s="137"/>
      <c r="C61" s="138"/>
      <c r="D61" s="139" t="s">
        <v>219</v>
      </c>
      <c r="E61" s="140"/>
      <c r="F61" s="140"/>
      <c r="G61" s="140"/>
      <c r="H61" s="140"/>
      <c r="I61" s="140"/>
      <c r="J61" s="141">
        <f>J86</f>
        <v>0</v>
      </c>
      <c r="K61" s="138"/>
      <c r="L61" s="142"/>
    </row>
    <row r="62" spans="1:47" s="9" customFormat="1" ht="24.95" customHeight="1">
      <c r="B62" s="131"/>
      <c r="C62" s="132"/>
      <c r="D62" s="133" t="s">
        <v>102</v>
      </c>
      <c r="E62" s="134"/>
      <c r="F62" s="134"/>
      <c r="G62" s="134"/>
      <c r="H62" s="134"/>
      <c r="I62" s="134"/>
      <c r="J62" s="135">
        <f>J200</f>
        <v>0</v>
      </c>
      <c r="K62" s="132"/>
      <c r="L62" s="136"/>
    </row>
    <row r="63" spans="1:47" s="10" customFormat="1" ht="19.899999999999999" customHeight="1">
      <c r="B63" s="137"/>
      <c r="C63" s="138"/>
      <c r="D63" s="139" t="s">
        <v>220</v>
      </c>
      <c r="E63" s="140"/>
      <c r="F63" s="140"/>
      <c r="G63" s="140"/>
      <c r="H63" s="140"/>
      <c r="I63" s="140"/>
      <c r="J63" s="141">
        <f>J201</f>
        <v>0</v>
      </c>
      <c r="K63" s="138"/>
      <c r="L63" s="142"/>
    </row>
    <row r="64" spans="1:47" s="10" customFormat="1" ht="19.899999999999999" customHeight="1">
      <c r="B64" s="137"/>
      <c r="C64" s="138"/>
      <c r="D64" s="139" t="s">
        <v>103</v>
      </c>
      <c r="E64" s="140"/>
      <c r="F64" s="140"/>
      <c r="G64" s="140"/>
      <c r="H64" s="140"/>
      <c r="I64" s="140"/>
      <c r="J64" s="141">
        <f>J206</f>
        <v>0</v>
      </c>
      <c r="K64" s="138"/>
      <c r="L64" s="142"/>
    </row>
    <row r="65" spans="1:31" s="2" customFormat="1" ht="21.75" customHeight="1">
      <c r="A65" s="31"/>
      <c r="B65" s="32"/>
      <c r="C65" s="33"/>
      <c r="D65" s="33"/>
      <c r="E65" s="33"/>
      <c r="F65" s="33"/>
      <c r="G65" s="33"/>
      <c r="H65" s="33"/>
      <c r="I65" s="33"/>
      <c r="J65" s="33"/>
      <c r="K65" s="33"/>
      <c r="L65" s="103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s="2" customFormat="1" ht="6.95" customHeight="1">
      <c r="A66" s="31"/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70" spans="1:31" s="2" customFormat="1" ht="6.95" customHeight="1">
      <c r="A70" s="31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24.95" customHeight="1">
      <c r="A71" s="31"/>
      <c r="B71" s="32"/>
      <c r="C71" s="20" t="s">
        <v>104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6" t="s">
        <v>15</v>
      </c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243" t="str">
        <f>E7</f>
        <v>Dochlazení administrativních prostor ČNB - DP22</v>
      </c>
      <c r="F74" s="244"/>
      <c r="G74" s="244"/>
      <c r="H74" s="244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2" customHeight="1">
      <c r="A75" s="31"/>
      <c r="B75" s="32"/>
      <c r="C75" s="26" t="s">
        <v>90</v>
      </c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6.5" customHeight="1">
      <c r="A76" s="31"/>
      <c r="B76" s="32"/>
      <c r="C76" s="33"/>
      <c r="D76" s="33"/>
      <c r="E76" s="240" t="str">
        <f>E9</f>
        <v>D1.4.6 - Stínění - DP22</v>
      </c>
      <c r="F76" s="242"/>
      <c r="G76" s="242"/>
      <c r="H76" s="242"/>
      <c r="I76" s="33"/>
      <c r="J76" s="33"/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" customHeight="1">
      <c r="A78" s="31"/>
      <c r="B78" s="32"/>
      <c r="C78" s="26" t="s">
        <v>21</v>
      </c>
      <c r="D78" s="33"/>
      <c r="E78" s="33"/>
      <c r="F78" s="24" t="str">
        <f>F12</f>
        <v>Česká národní banka, Na příkopě 864/28, 110 00 Pra</v>
      </c>
      <c r="G78" s="33"/>
      <c r="H78" s="33"/>
      <c r="I78" s="26" t="s">
        <v>23</v>
      </c>
      <c r="J78" s="56" t="str">
        <f>IF(J12="","",J12)</f>
        <v>1. 5. 2023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6.95" customHeight="1">
      <c r="A79" s="31"/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5.2" customHeight="1">
      <c r="A80" s="31"/>
      <c r="B80" s="32"/>
      <c r="C80" s="26" t="s">
        <v>25</v>
      </c>
      <c r="D80" s="33"/>
      <c r="E80" s="33"/>
      <c r="F80" s="24" t="str">
        <f>E15</f>
        <v>ČESKÁ NÁRODNÍ BANKA</v>
      </c>
      <c r="G80" s="33"/>
      <c r="H80" s="33"/>
      <c r="I80" s="26" t="s">
        <v>33</v>
      </c>
      <c r="J80" s="29" t="str">
        <f>E21</f>
        <v>Bohemik s.r.o.</v>
      </c>
      <c r="K80" s="33"/>
      <c r="L80" s="10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25.7" customHeight="1">
      <c r="A81" s="31"/>
      <c r="B81" s="32"/>
      <c r="C81" s="26" t="s">
        <v>31</v>
      </c>
      <c r="D81" s="33"/>
      <c r="E81" s="33"/>
      <c r="F81" s="24" t="str">
        <f>IF(E18="","",E18)</f>
        <v>Vyplň údaj</v>
      </c>
      <c r="G81" s="33"/>
      <c r="H81" s="33"/>
      <c r="I81" s="26" t="s">
        <v>38</v>
      </c>
      <c r="J81" s="29" t="str">
        <f>E24</f>
        <v>Tadeáš Pech, B.Hudová</v>
      </c>
      <c r="K81" s="33"/>
      <c r="L81" s="10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0.35" customHeight="1">
      <c r="A82" s="31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10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11" customFormat="1" ht="29.25" customHeight="1">
      <c r="A83" s="143"/>
      <c r="B83" s="144"/>
      <c r="C83" s="145" t="s">
        <v>105</v>
      </c>
      <c r="D83" s="146" t="s">
        <v>60</v>
      </c>
      <c r="E83" s="146" t="s">
        <v>56</v>
      </c>
      <c r="F83" s="146" t="s">
        <v>57</v>
      </c>
      <c r="G83" s="146" t="s">
        <v>106</v>
      </c>
      <c r="H83" s="146" t="s">
        <v>107</v>
      </c>
      <c r="I83" s="146" t="s">
        <v>108</v>
      </c>
      <c r="J83" s="146" t="s">
        <v>95</v>
      </c>
      <c r="K83" s="147" t="s">
        <v>109</v>
      </c>
      <c r="L83" s="148"/>
      <c r="M83" s="65" t="s">
        <v>18</v>
      </c>
      <c r="N83" s="66" t="s">
        <v>45</v>
      </c>
      <c r="O83" s="66" t="s">
        <v>110</v>
      </c>
      <c r="P83" s="66" t="s">
        <v>111</v>
      </c>
      <c r="Q83" s="66" t="s">
        <v>112</v>
      </c>
      <c r="R83" s="66" t="s">
        <v>113</v>
      </c>
      <c r="S83" s="66" t="s">
        <v>114</v>
      </c>
      <c r="T83" s="67" t="s">
        <v>115</v>
      </c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</row>
    <row r="84" spans="1:65" s="2" customFormat="1" ht="22.9" customHeight="1">
      <c r="A84" s="31"/>
      <c r="B84" s="32"/>
      <c r="C84" s="72" t="s">
        <v>116</v>
      </c>
      <c r="D84" s="33"/>
      <c r="E84" s="33"/>
      <c r="F84" s="33"/>
      <c r="G84" s="33"/>
      <c r="H84" s="33"/>
      <c r="I84" s="33"/>
      <c r="J84" s="149">
        <f>BK84</f>
        <v>0</v>
      </c>
      <c r="K84" s="33"/>
      <c r="L84" s="36"/>
      <c r="M84" s="68"/>
      <c r="N84" s="150"/>
      <c r="O84" s="69"/>
      <c r="P84" s="151">
        <f>P85+P200</f>
        <v>0</v>
      </c>
      <c r="Q84" s="69"/>
      <c r="R84" s="151">
        <f>R85+R200</f>
        <v>0.42399999999999993</v>
      </c>
      <c r="S84" s="69"/>
      <c r="T84" s="152">
        <f>T85+T200</f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T84" s="14" t="s">
        <v>74</v>
      </c>
      <c r="AU84" s="14" t="s">
        <v>96</v>
      </c>
      <c r="BK84" s="153">
        <f>BK85+BK200</f>
        <v>0</v>
      </c>
    </row>
    <row r="85" spans="1:65" s="12" customFormat="1" ht="25.9" customHeight="1">
      <c r="B85" s="154"/>
      <c r="C85" s="155"/>
      <c r="D85" s="156" t="s">
        <v>74</v>
      </c>
      <c r="E85" s="157" t="s">
        <v>221</v>
      </c>
      <c r="F85" s="157" t="s">
        <v>222</v>
      </c>
      <c r="G85" s="155"/>
      <c r="H85" s="155"/>
      <c r="I85" s="158"/>
      <c r="J85" s="159">
        <f>BK85</f>
        <v>0</v>
      </c>
      <c r="K85" s="155"/>
      <c r="L85" s="160"/>
      <c r="M85" s="161"/>
      <c r="N85" s="162"/>
      <c r="O85" s="162"/>
      <c r="P85" s="163">
        <f>P86</f>
        <v>0</v>
      </c>
      <c r="Q85" s="162"/>
      <c r="R85" s="163">
        <f>R86</f>
        <v>0.42399999999999993</v>
      </c>
      <c r="S85" s="162"/>
      <c r="T85" s="164">
        <f>T86</f>
        <v>0</v>
      </c>
      <c r="AR85" s="165" t="s">
        <v>85</v>
      </c>
      <c r="AT85" s="166" t="s">
        <v>74</v>
      </c>
      <c r="AU85" s="166" t="s">
        <v>75</v>
      </c>
      <c r="AY85" s="165" t="s">
        <v>119</v>
      </c>
      <c r="BK85" s="167">
        <f>BK86</f>
        <v>0</v>
      </c>
    </row>
    <row r="86" spans="1:65" s="12" customFormat="1" ht="22.9" customHeight="1">
      <c r="B86" s="154"/>
      <c r="C86" s="155"/>
      <c r="D86" s="156" t="s">
        <v>74</v>
      </c>
      <c r="E86" s="187" t="s">
        <v>223</v>
      </c>
      <c r="F86" s="187" t="s">
        <v>224</v>
      </c>
      <c r="G86" s="155"/>
      <c r="H86" s="155"/>
      <c r="I86" s="158"/>
      <c r="J86" s="188">
        <f>BK86</f>
        <v>0</v>
      </c>
      <c r="K86" s="155"/>
      <c r="L86" s="160"/>
      <c r="M86" s="161"/>
      <c r="N86" s="162"/>
      <c r="O86" s="162"/>
      <c r="P86" s="163">
        <f>SUM(P87:P199)</f>
        <v>0</v>
      </c>
      <c r="Q86" s="162"/>
      <c r="R86" s="163">
        <f>SUM(R87:R199)</f>
        <v>0.42399999999999993</v>
      </c>
      <c r="S86" s="162"/>
      <c r="T86" s="164">
        <f>SUM(T87:T199)</f>
        <v>0</v>
      </c>
      <c r="AR86" s="165" t="s">
        <v>85</v>
      </c>
      <c r="AT86" s="166" t="s">
        <v>74</v>
      </c>
      <c r="AU86" s="166" t="s">
        <v>83</v>
      </c>
      <c r="AY86" s="165" t="s">
        <v>119</v>
      </c>
      <c r="BK86" s="167">
        <f>SUM(BK87:BK199)</f>
        <v>0</v>
      </c>
    </row>
    <row r="87" spans="1:65" s="2" customFormat="1" ht="49.15" customHeight="1">
      <c r="A87" s="31"/>
      <c r="B87" s="32"/>
      <c r="C87" s="168" t="s">
        <v>83</v>
      </c>
      <c r="D87" s="168" t="s">
        <v>120</v>
      </c>
      <c r="E87" s="169" t="s">
        <v>225</v>
      </c>
      <c r="F87" s="170" t="s">
        <v>226</v>
      </c>
      <c r="G87" s="171" t="s">
        <v>227</v>
      </c>
      <c r="H87" s="172">
        <v>51</v>
      </c>
      <c r="I87" s="173"/>
      <c r="J87" s="172">
        <f>ROUND((ROUND(I87,2))*(ROUND(H87,2)),2)</f>
        <v>0</v>
      </c>
      <c r="K87" s="170" t="s">
        <v>198</v>
      </c>
      <c r="L87" s="36"/>
      <c r="M87" s="174" t="s">
        <v>18</v>
      </c>
      <c r="N87" s="175" t="s">
        <v>46</v>
      </c>
      <c r="O87" s="61"/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8" t="s">
        <v>165</v>
      </c>
      <c r="AT87" s="178" t="s">
        <v>120</v>
      </c>
      <c r="AU87" s="178" t="s">
        <v>85</v>
      </c>
      <c r="AY87" s="14" t="s">
        <v>119</v>
      </c>
      <c r="BE87" s="179">
        <f>IF(N87="základní",J87,0)</f>
        <v>0</v>
      </c>
      <c r="BF87" s="179">
        <f>IF(N87="snížená",J87,0)</f>
        <v>0</v>
      </c>
      <c r="BG87" s="179">
        <f>IF(N87="zákl. přenesená",J87,0)</f>
        <v>0</v>
      </c>
      <c r="BH87" s="179">
        <f>IF(N87="sníž. přenesená",J87,0)</f>
        <v>0</v>
      </c>
      <c r="BI87" s="179">
        <f>IF(N87="nulová",J87,0)</f>
        <v>0</v>
      </c>
      <c r="BJ87" s="14" t="s">
        <v>83</v>
      </c>
      <c r="BK87" s="179">
        <f>ROUND((ROUND(I87,2))*(ROUND(H87,2)),2)</f>
        <v>0</v>
      </c>
      <c r="BL87" s="14" t="s">
        <v>165</v>
      </c>
      <c r="BM87" s="178" t="s">
        <v>228</v>
      </c>
    </row>
    <row r="88" spans="1:65" s="2" customFormat="1">
      <c r="A88" s="31"/>
      <c r="B88" s="32"/>
      <c r="C88" s="33"/>
      <c r="D88" s="185" t="s">
        <v>201</v>
      </c>
      <c r="E88" s="33"/>
      <c r="F88" s="186" t="s">
        <v>229</v>
      </c>
      <c r="G88" s="33"/>
      <c r="H88" s="33"/>
      <c r="I88" s="182"/>
      <c r="J88" s="33"/>
      <c r="K88" s="33"/>
      <c r="L88" s="36"/>
      <c r="M88" s="183"/>
      <c r="N88" s="184"/>
      <c r="O88" s="61"/>
      <c r="P88" s="61"/>
      <c r="Q88" s="61"/>
      <c r="R88" s="61"/>
      <c r="S88" s="61"/>
      <c r="T88" s="62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201</v>
      </c>
      <c r="AU88" s="14" t="s">
        <v>85</v>
      </c>
    </row>
    <row r="89" spans="1:65" s="2" customFormat="1" ht="16.5" customHeight="1">
      <c r="A89" s="31"/>
      <c r="B89" s="32"/>
      <c r="C89" s="193" t="s">
        <v>85</v>
      </c>
      <c r="D89" s="193" t="s">
        <v>230</v>
      </c>
      <c r="E89" s="194" t="s">
        <v>231</v>
      </c>
      <c r="F89" s="195" t="s">
        <v>232</v>
      </c>
      <c r="G89" s="196" t="s">
        <v>123</v>
      </c>
      <c r="H89" s="197">
        <v>1</v>
      </c>
      <c r="I89" s="198"/>
      <c r="J89" s="197">
        <f t="shared" ref="J89:J120" si="0">ROUND((ROUND(I89,2))*(ROUND(H89,2)),2)</f>
        <v>0</v>
      </c>
      <c r="K89" s="195" t="s">
        <v>124</v>
      </c>
      <c r="L89" s="199"/>
      <c r="M89" s="200" t="s">
        <v>18</v>
      </c>
      <c r="N89" s="201" t="s">
        <v>46</v>
      </c>
      <c r="O89" s="61"/>
      <c r="P89" s="176">
        <f t="shared" ref="P89:P120" si="1">O89*H89</f>
        <v>0</v>
      </c>
      <c r="Q89" s="176">
        <v>3.9199999999999999E-3</v>
      </c>
      <c r="R89" s="176">
        <f t="shared" ref="R89:R120" si="2">Q89*H89</f>
        <v>3.9199999999999999E-3</v>
      </c>
      <c r="S89" s="176">
        <v>0</v>
      </c>
      <c r="T89" s="177">
        <f t="shared" ref="T89:T120" si="3"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8" t="s">
        <v>233</v>
      </c>
      <c r="AT89" s="178" t="s">
        <v>230</v>
      </c>
      <c r="AU89" s="178" t="s">
        <v>85</v>
      </c>
      <c r="AY89" s="14" t="s">
        <v>119</v>
      </c>
      <c r="BE89" s="179">
        <f t="shared" ref="BE89:BE120" si="4">IF(N89="základní",J89,0)</f>
        <v>0</v>
      </c>
      <c r="BF89" s="179">
        <f t="shared" ref="BF89:BF120" si="5">IF(N89="snížená",J89,0)</f>
        <v>0</v>
      </c>
      <c r="BG89" s="179">
        <f t="shared" ref="BG89:BG120" si="6">IF(N89="zákl. přenesená",J89,0)</f>
        <v>0</v>
      </c>
      <c r="BH89" s="179">
        <f t="shared" ref="BH89:BH120" si="7">IF(N89="sníž. přenesená",J89,0)</f>
        <v>0</v>
      </c>
      <c r="BI89" s="179">
        <f t="shared" ref="BI89:BI120" si="8">IF(N89="nulová",J89,0)</f>
        <v>0</v>
      </c>
      <c r="BJ89" s="14" t="s">
        <v>83</v>
      </c>
      <c r="BK89" s="179">
        <f t="shared" ref="BK89:BK120" si="9">ROUND((ROUND(I89,2))*(ROUND(H89,2)),2)</f>
        <v>0</v>
      </c>
      <c r="BL89" s="14" t="s">
        <v>165</v>
      </c>
      <c r="BM89" s="178" t="s">
        <v>234</v>
      </c>
    </row>
    <row r="90" spans="1:65" s="2" customFormat="1" ht="16.5" customHeight="1">
      <c r="A90" s="31"/>
      <c r="B90" s="32"/>
      <c r="C90" s="193" t="s">
        <v>134</v>
      </c>
      <c r="D90" s="193" t="s">
        <v>230</v>
      </c>
      <c r="E90" s="194" t="s">
        <v>235</v>
      </c>
      <c r="F90" s="195" t="s">
        <v>236</v>
      </c>
      <c r="G90" s="196" t="s">
        <v>123</v>
      </c>
      <c r="H90" s="197">
        <v>1</v>
      </c>
      <c r="I90" s="198"/>
      <c r="J90" s="197">
        <f t="shared" si="0"/>
        <v>0</v>
      </c>
      <c r="K90" s="195" t="s">
        <v>124</v>
      </c>
      <c r="L90" s="199"/>
      <c r="M90" s="200" t="s">
        <v>18</v>
      </c>
      <c r="N90" s="201" t="s">
        <v>46</v>
      </c>
      <c r="O90" s="61"/>
      <c r="P90" s="176">
        <f t="shared" si="1"/>
        <v>0</v>
      </c>
      <c r="Q90" s="176">
        <v>1.1100000000000001E-3</v>
      </c>
      <c r="R90" s="176">
        <f t="shared" si="2"/>
        <v>1.1100000000000001E-3</v>
      </c>
      <c r="S90" s="176">
        <v>0</v>
      </c>
      <c r="T90" s="177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8" t="s">
        <v>233</v>
      </c>
      <c r="AT90" s="178" t="s">
        <v>230</v>
      </c>
      <c r="AU90" s="178" t="s">
        <v>85</v>
      </c>
      <c r="AY90" s="14" t="s">
        <v>119</v>
      </c>
      <c r="BE90" s="179">
        <f t="shared" si="4"/>
        <v>0</v>
      </c>
      <c r="BF90" s="179">
        <f t="shared" si="5"/>
        <v>0</v>
      </c>
      <c r="BG90" s="179">
        <f t="shared" si="6"/>
        <v>0</v>
      </c>
      <c r="BH90" s="179">
        <f t="shared" si="7"/>
        <v>0</v>
      </c>
      <c r="BI90" s="179">
        <f t="shared" si="8"/>
        <v>0</v>
      </c>
      <c r="BJ90" s="14" t="s">
        <v>83</v>
      </c>
      <c r="BK90" s="179">
        <f t="shared" si="9"/>
        <v>0</v>
      </c>
      <c r="BL90" s="14" t="s">
        <v>165</v>
      </c>
      <c r="BM90" s="178" t="s">
        <v>237</v>
      </c>
    </row>
    <row r="91" spans="1:65" s="2" customFormat="1" ht="16.5" customHeight="1">
      <c r="A91" s="31"/>
      <c r="B91" s="32"/>
      <c r="C91" s="193" t="s">
        <v>125</v>
      </c>
      <c r="D91" s="193" t="s">
        <v>230</v>
      </c>
      <c r="E91" s="194" t="s">
        <v>238</v>
      </c>
      <c r="F91" s="195" t="s">
        <v>239</v>
      </c>
      <c r="G91" s="196" t="s">
        <v>123</v>
      </c>
      <c r="H91" s="197">
        <v>1</v>
      </c>
      <c r="I91" s="198"/>
      <c r="J91" s="197">
        <f t="shared" si="0"/>
        <v>0</v>
      </c>
      <c r="K91" s="195" t="s">
        <v>124</v>
      </c>
      <c r="L91" s="199"/>
      <c r="M91" s="200" t="s">
        <v>18</v>
      </c>
      <c r="N91" s="201" t="s">
        <v>46</v>
      </c>
      <c r="O91" s="61"/>
      <c r="P91" s="176">
        <f t="shared" si="1"/>
        <v>0</v>
      </c>
      <c r="Q91" s="176">
        <v>3.2799999999999999E-3</v>
      </c>
      <c r="R91" s="176">
        <f t="shared" si="2"/>
        <v>3.2799999999999999E-3</v>
      </c>
      <c r="S91" s="176">
        <v>0</v>
      </c>
      <c r="T91" s="177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8" t="s">
        <v>233</v>
      </c>
      <c r="AT91" s="178" t="s">
        <v>230</v>
      </c>
      <c r="AU91" s="178" t="s">
        <v>85</v>
      </c>
      <c r="AY91" s="14" t="s">
        <v>119</v>
      </c>
      <c r="BE91" s="179">
        <f t="shared" si="4"/>
        <v>0</v>
      </c>
      <c r="BF91" s="179">
        <f t="shared" si="5"/>
        <v>0</v>
      </c>
      <c r="BG91" s="179">
        <f t="shared" si="6"/>
        <v>0</v>
      </c>
      <c r="BH91" s="179">
        <f t="shared" si="7"/>
        <v>0</v>
      </c>
      <c r="BI91" s="179">
        <f t="shared" si="8"/>
        <v>0</v>
      </c>
      <c r="BJ91" s="14" t="s">
        <v>83</v>
      </c>
      <c r="BK91" s="179">
        <f t="shared" si="9"/>
        <v>0</v>
      </c>
      <c r="BL91" s="14" t="s">
        <v>165</v>
      </c>
      <c r="BM91" s="178" t="s">
        <v>240</v>
      </c>
    </row>
    <row r="92" spans="1:65" s="2" customFormat="1" ht="16.5" customHeight="1">
      <c r="A92" s="31"/>
      <c r="B92" s="32"/>
      <c r="C92" s="193" t="s">
        <v>144</v>
      </c>
      <c r="D92" s="193" t="s">
        <v>230</v>
      </c>
      <c r="E92" s="194" t="s">
        <v>241</v>
      </c>
      <c r="F92" s="195" t="s">
        <v>242</v>
      </c>
      <c r="G92" s="196" t="s">
        <v>123</v>
      </c>
      <c r="H92" s="197">
        <v>1</v>
      </c>
      <c r="I92" s="198"/>
      <c r="J92" s="197">
        <f t="shared" si="0"/>
        <v>0</v>
      </c>
      <c r="K92" s="195" t="s">
        <v>124</v>
      </c>
      <c r="L92" s="199"/>
      <c r="M92" s="200" t="s">
        <v>18</v>
      </c>
      <c r="N92" s="201" t="s">
        <v>46</v>
      </c>
      <c r="O92" s="61"/>
      <c r="P92" s="176">
        <f t="shared" si="1"/>
        <v>0</v>
      </c>
      <c r="Q92" s="176">
        <v>2.8600000000000001E-3</v>
      </c>
      <c r="R92" s="176">
        <f t="shared" si="2"/>
        <v>2.8600000000000001E-3</v>
      </c>
      <c r="S92" s="176">
        <v>0</v>
      </c>
      <c r="T92" s="177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8" t="s">
        <v>233</v>
      </c>
      <c r="AT92" s="178" t="s">
        <v>230</v>
      </c>
      <c r="AU92" s="178" t="s">
        <v>85</v>
      </c>
      <c r="AY92" s="14" t="s">
        <v>119</v>
      </c>
      <c r="BE92" s="179">
        <f t="shared" si="4"/>
        <v>0</v>
      </c>
      <c r="BF92" s="179">
        <f t="shared" si="5"/>
        <v>0</v>
      </c>
      <c r="BG92" s="179">
        <f t="shared" si="6"/>
        <v>0</v>
      </c>
      <c r="BH92" s="179">
        <f t="shared" si="7"/>
        <v>0</v>
      </c>
      <c r="BI92" s="179">
        <f t="shared" si="8"/>
        <v>0</v>
      </c>
      <c r="BJ92" s="14" t="s">
        <v>83</v>
      </c>
      <c r="BK92" s="179">
        <f t="shared" si="9"/>
        <v>0</v>
      </c>
      <c r="BL92" s="14" t="s">
        <v>165</v>
      </c>
      <c r="BM92" s="178" t="s">
        <v>243</v>
      </c>
    </row>
    <row r="93" spans="1:65" s="2" customFormat="1" ht="16.5" customHeight="1">
      <c r="A93" s="31"/>
      <c r="B93" s="32"/>
      <c r="C93" s="193" t="s">
        <v>140</v>
      </c>
      <c r="D93" s="193" t="s">
        <v>230</v>
      </c>
      <c r="E93" s="194" t="s">
        <v>244</v>
      </c>
      <c r="F93" s="195" t="s">
        <v>245</v>
      </c>
      <c r="G93" s="196" t="s">
        <v>123</v>
      </c>
      <c r="H93" s="197">
        <v>1</v>
      </c>
      <c r="I93" s="198"/>
      <c r="J93" s="197">
        <f t="shared" si="0"/>
        <v>0</v>
      </c>
      <c r="K93" s="195" t="s">
        <v>124</v>
      </c>
      <c r="L93" s="199"/>
      <c r="M93" s="200" t="s">
        <v>18</v>
      </c>
      <c r="N93" s="201" t="s">
        <v>46</v>
      </c>
      <c r="O93" s="61"/>
      <c r="P93" s="176">
        <f t="shared" si="1"/>
        <v>0</v>
      </c>
      <c r="Q93" s="176">
        <v>2.8600000000000001E-3</v>
      </c>
      <c r="R93" s="176">
        <f t="shared" si="2"/>
        <v>2.8600000000000001E-3</v>
      </c>
      <c r="S93" s="176">
        <v>0</v>
      </c>
      <c r="T93" s="177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8" t="s">
        <v>233</v>
      </c>
      <c r="AT93" s="178" t="s">
        <v>230</v>
      </c>
      <c r="AU93" s="178" t="s">
        <v>85</v>
      </c>
      <c r="AY93" s="14" t="s">
        <v>119</v>
      </c>
      <c r="BE93" s="179">
        <f t="shared" si="4"/>
        <v>0</v>
      </c>
      <c r="BF93" s="179">
        <f t="shared" si="5"/>
        <v>0</v>
      </c>
      <c r="BG93" s="179">
        <f t="shared" si="6"/>
        <v>0</v>
      </c>
      <c r="BH93" s="179">
        <f t="shared" si="7"/>
        <v>0</v>
      </c>
      <c r="BI93" s="179">
        <f t="shared" si="8"/>
        <v>0</v>
      </c>
      <c r="BJ93" s="14" t="s">
        <v>83</v>
      </c>
      <c r="BK93" s="179">
        <f t="shared" si="9"/>
        <v>0</v>
      </c>
      <c r="BL93" s="14" t="s">
        <v>165</v>
      </c>
      <c r="BM93" s="178" t="s">
        <v>246</v>
      </c>
    </row>
    <row r="94" spans="1:65" s="2" customFormat="1" ht="16.5" customHeight="1">
      <c r="A94" s="31"/>
      <c r="B94" s="32"/>
      <c r="C94" s="193" t="s">
        <v>152</v>
      </c>
      <c r="D94" s="193" t="s">
        <v>230</v>
      </c>
      <c r="E94" s="194" t="s">
        <v>247</v>
      </c>
      <c r="F94" s="195" t="s">
        <v>248</v>
      </c>
      <c r="G94" s="196" t="s">
        <v>123</v>
      </c>
      <c r="H94" s="197">
        <v>1</v>
      </c>
      <c r="I94" s="198"/>
      <c r="J94" s="197">
        <f t="shared" si="0"/>
        <v>0</v>
      </c>
      <c r="K94" s="195" t="s">
        <v>124</v>
      </c>
      <c r="L94" s="199"/>
      <c r="M94" s="200" t="s">
        <v>18</v>
      </c>
      <c r="N94" s="201" t="s">
        <v>46</v>
      </c>
      <c r="O94" s="61"/>
      <c r="P94" s="176">
        <f t="shared" si="1"/>
        <v>0</v>
      </c>
      <c r="Q94" s="176">
        <v>2.8E-3</v>
      </c>
      <c r="R94" s="176">
        <f t="shared" si="2"/>
        <v>2.8E-3</v>
      </c>
      <c r="S94" s="176">
        <v>0</v>
      </c>
      <c r="T94" s="177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8" t="s">
        <v>233</v>
      </c>
      <c r="AT94" s="178" t="s">
        <v>230</v>
      </c>
      <c r="AU94" s="178" t="s">
        <v>85</v>
      </c>
      <c r="AY94" s="14" t="s">
        <v>119</v>
      </c>
      <c r="BE94" s="179">
        <f t="shared" si="4"/>
        <v>0</v>
      </c>
      <c r="BF94" s="179">
        <f t="shared" si="5"/>
        <v>0</v>
      </c>
      <c r="BG94" s="179">
        <f t="shared" si="6"/>
        <v>0</v>
      </c>
      <c r="BH94" s="179">
        <f t="shared" si="7"/>
        <v>0</v>
      </c>
      <c r="BI94" s="179">
        <f t="shared" si="8"/>
        <v>0</v>
      </c>
      <c r="BJ94" s="14" t="s">
        <v>83</v>
      </c>
      <c r="BK94" s="179">
        <f t="shared" si="9"/>
        <v>0</v>
      </c>
      <c r="BL94" s="14" t="s">
        <v>165</v>
      </c>
      <c r="BM94" s="178" t="s">
        <v>249</v>
      </c>
    </row>
    <row r="95" spans="1:65" s="2" customFormat="1" ht="16.5" customHeight="1">
      <c r="A95" s="31"/>
      <c r="B95" s="32"/>
      <c r="C95" s="193" t="s">
        <v>148</v>
      </c>
      <c r="D95" s="193" t="s">
        <v>230</v>
      </c>
      <c r="E95" s="194" t="s">
        <v>250</v>
      </c>
      <c r="F95" s="195" t="s">
        <v>251</v>
      </c>
      <c r="G95" s="196" t="s">
        <v>123</v>
      </c>
      <c r="H95" s="197">
        <v>1</v>
      </c>
      <c r="I95" s="198"/>
      <c r="J95" s="197">
        <f t="shared" si="0"/>
        <v>0</v>
      </c>
      <c r="K95" s="195" t="s">
        <v>124</v>
      </c>
      <c r="L95" s="199"/>
      <c r="M95" s="200" t="s">
        <v>18</v>
      </c>
      <c r="N95" s="201" t="s">
        <v>46</v>
      </c>
      <c r="O95" s="61"/>
      <c r="P95" s="176">
        <f t="shared" si="1"/>
        <v>0</v>
      </c>
      <c r="Q95" s="176">
        <v>2.8700000000000002E-3</v>
      </c>
      <c r="R95" s="176">
        <f t="shared" si="2"/>
        <v>2.8700000000000002E-3</v>
      </c>
      <c r="S95" s="176">
        <v>0</v>
      </c>
      <c r="T95" s="177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8" t="s">
        <v>233</v>
      </c>
      <c r="AT95" s="178" t="s">
        <v>230</v>
      </c>
      <c r="AU95" s="178" t="s">
        <v>85</v>
      </c>
      <c r="AY95" s="14" t="s">
        <v>119</v>
      </c>
      <c r="BE95" s="179">
        <f t="shared" si="4"/>
        <v>0</v>
      </c>
      <c r="BF95" s="179">
        <f t="shared" si="5"/>
        <v>0</v>
      </c>
      <c r="BG95" s="179">
        <f t="shared" si="6"/>
        <v>0</v>
      </c>
      <c r="BH95" s="179">
        <f t="shared" si="7"/>
        <v>0</v>
      </c>
      <c r="BI95" s="179">
        <f t="shared" si="8"/>
        <v>0</v>
      </c>
      <c r="BJ95" s="14" t="s">
        <v>83</v>
      </c>
      <c r="BK95" s="179">
        <f t="shared" si="9"/>
        <v>0</v>
      </c>
      <c r="BL95" s="14" t="s">
        <v>165</v>
      </c>
      <c r="BM95" s="178" t="s">
        <v>252</v>
      </c>
    </row>
    <row r="96" spans="1:65" s="2" customFormat="1" ht="16.5" customHeight="1">
      <c r="A96" s="31"/>
      <c r="B96" s="32"/>
      <c r="C96" s="193" t="s">
        <v>161</v>
      </c>
      <c r="D96" s="193" t="s">
        <v>230</v>
      </c>
      <c r="E96" s="194" t="s">
        <v>253</v>
      </c>
      <c r="F96" s="195" t="s">
        <v>254</v>
      </c>
      <c r="G96" s="196" t="s">
        <v>123</v>
      </c>
      <c r="H96" s="197">
        <v>1</v>
      </c>
      <c r="I96" s="198"/>
      <c r="J96" s="197">
        <f t="shared" si="0"/>
        <v>0</v>
      </c>
      <c r="K96" s="195" t="s">
        <v>124</v>
      </c>
      <c r="L96" s="199"/>
      <c r="M96" s="200" t="s">
        <v>18</v>
      </c>
      <c r="N96" s="201" t="s">
        <v>46</v>
      </c>
      <c r="O96" s="61"/>
      <c r="P96" s="176">
        <f t="shared" si="1"/>
        <v>0</v>
      </c>
      <c r="Q96" s="176">
        <v>2.8700000000000002E-3</v>
      </c>
      <c r="R96" s="176">
        <f t="shared" si="2"/>
        <v>2.8700000000000002E-3</v>
      </c>
      <c r="S96" s="176">
        <v>0</v>
      </c>
      <c r="T96" s="177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8" t="s">
        <v>233</v>
      </c>
      <c r="AT96" s="178" t="s">
        <v>230</v>
      </c>
      <c r="AU96" s="178" t="s">
        <v>85</v>
      </c>
      <c r="AY96" s="14" t="s">
        <v>119</v>
      </c>
      <c r="BE96" s="179">
        <f t="shared" si="4"/>
        <v>0</v>
      </c>
      <c r="BF96" s="179">
        <f t="shared" si="5"/>
        <v>0</v>
      </c>
      <c r="BG96" s="179">
        <f t="shared" si="6"/>
        <v>0</v>
      </c>
      <c r="BH96" s="179">
        <f t="shared" si="7"/>
        <v>0</v>
      </c>
      <c r="BI96" s="179">
        <f t="shared" si="8"/>
        <v>0</v>
      </c>
      <c r="BJ96" s="14" t="s">
        <v>83</v>
      </c>
      <c r="BK96" s="179">
        <f t="shared" si="9"/>
        <v>0</v>
      </c>
      <c r="BL96" s="14" t="s">
        <v>165</v>
      </c>
      <c r="BM96" s="178" t="s">
        <v>255</v>
      </c>
    </row>
    <row r="97" spans="1:65" s="2" customFormat="1" ht="16.5" customHeight="1">
      <c r="A97" s="31"/>
      <c r="B97" s="32"/>
      <c r="C97" s="193" t="s">
        <v>151</v>
      </c>
      <c r="D97" s="193" t="s">
        <v>230</v>
      </c>
      <c r="E97" s="194" t="s">
        <v>256</v>
      </c>
      <c r="F97" s="195" t="s">
        <v>257</v>
      </c>
      <c r="G97" s="196" t="s">
        <v>123</v>
      </c>
      <c r="H97" s="197">
        <v>1</v>
      </c>
      <c r="I97" s="198"/>
      <c r="J97" s="197">
        <f t="shared" si="0"/>
        <v>0</v>
      </c>
      <c r="K97" s="195" t="s">
        <v>124</v>
      </c>
      <c r="L97" s="199"/>
      <c r="M97" s="200" t="s">
        <v>18</v>
      </c>
      <c r="N97" s="201" t="s">
        <v>46</v>
      </c>
      <c r="O97" s="61"/>
      <c r="P97" s="176">
        <f t="shared" si="1"/>
        <v>0</v>
      </c>
      <c r="Q97" s="176">
        <v>2.8400000000000001E-3</v>
      </c>
      <c r="R97" s="176">
        <f t="shared" si="2"/>
        <v>2.8400000000000001E-3</v>
      </c>
      <c r="S97" s="176">
        <v>0</v>
      </c>
      <c r="T97" s="177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8" t="s">
        <v>233</v>
      </c>
      <c r="AT97" s="178" t="s">
        <v>230</v>
      </c>
      <c r="AU97" s="178" t="s">
        <v>85</v>
      </c>
      <c r="AY97" s="14" t="s">
        <v>119</v>
      </c>
      <c r="BE97" s="179">
        <f t="shared" si="4"/>
        <v>0</v>
      </c>
      <c r="BF97" s="179">
        <f t="shared" si="5"/>
        <v>0</v>
      </c>
      <c r="BG97" s="179">
        <f t="shared" si="6"/>
        <v>0</v>
      </c>
      <c r="BH97" s="179">
        <f t="shared" si="7"/>
        <v>0</v>
      </c>
      <c r="BI97" s="179">
        <f t="shared" si="8"/>
        <v>0</v>
      </c>
      <c r="BJ97" s="14" t="s">
        <v>83</v>
      </c>
      <c r="BK97" s="179">
        <f t="shared" si="9"/>
        <v>0</v>
      </c>
      <c r="BL97" s="14" t="s">
        <v>165</v>
      </c>
      <c r="BM97" s="178" t="s">
        <v>258</v>
      </c>
    </row>
    <row r="98" spans="1:65" s="2" customFormat="1" ht="16.5" customHeight="1">
      <c r="A98" s="31"/>
      <c r="B98" s="32"/>
      <c r="C98" s="193" t="s">
        <v>169</v>
      </c>
      <c r="D98" s="193" t="s">
        <v>230</v>
      </c>
      <c r="E98" s="194" t="s">
        <v>259</v>
      </c>
      <c r="F98" s="195" t="s">
        <v>260</v>
      </c>
      <c r="G98" s="196" t="s">
        <v>123</v>
      </c>
      <c r="H98" s="197">
        <v>1</v>
      </c>
      <c r="I98" s="198"/>
      <c r="J98" s="197">
        <f t="shared" si="0"/>
        <v>0</v>
      </c>
      <c r="K98" s="195" t="s">
        <v>124</v>
      </c>
      <c r="L98" s="199"/>
      <c r="M98" s="200" t="s">
        <v>18</v>
      </c>
      <c r="N98" s="201" t="s">
        <v>46</v>
      </c>
      <c r="O98" s="61"/>
      <c r="P98" s="176">
        <f t="shared" si="1"/>
        <v>0</v>
      </c>
      <c r="Q98" s="176">
        <v>2.8800000000000002E-3</v>
      </c>
      <c r="R98" s="176">
        <f t="shared" si="2"/>
        <v>2.8800000000000002E-3</v>
      </c>
      <c r="S98" s="176">
        <v>0</v>
      </c>
      <c r="T98" s="177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8" t="s">
        <v>233</v>
      </c>
      <c r="AT98" s="178" t="s">
        <v>230</v>
      </c>
      <c r="AU98" s="178" t="s">
        <v>85</v>
      </c>
      <c r="AY98" s="14" t="s">
        <v>119</v>
      </c>
      <c r="BE98" s="179">
        <f t="shared" si="4"/>
        <v>0</v>
      </c>
      <c r="BF98" s="179">
        <f t="shared" si="5"/>
        <v>0</v>
      </c>
      <c r="BG98" s="179">
        <f t="shared" si="6"/>
        <v>0</v>
      </c>
      <c r="BH98" s="179">
        <f t="shared" si="7"/>
        <v>0</v>
      </c>
      <c r="BI98" s="179">
        <f t="shared" si="8"/>
        <v>0</v>
      </c>
      <c r="BJ98" s="14" t="s">
        <v>83</v>
      </c>
      <c r="BK98" s="179">
        <f t="shared" si="9"/>
        <v>0</v>
      </c>
      <c r="BL98" s="14" t="s">
        <v>165</v>
      </c>
      <c r="BM98" s="178" t="s">
        <v>261</v>
      </c>
    </row>
    <row r="99" spans="1:65" s="2" customFormat="1" ht="16.5" customHeight="1">
      <c r="A99" s="31"/>
      <c r="B99" s="32"/>
      <c r="C99" s="193" t="s">
        <v>155</v>
      </c>
      <c r="D99" s="193" t="s">
        <v>230</v>
      </c>
      <c r="E99" s="194" t="s">
        <v>262</v>
      </c>
      <c r="F99" s="195" t="s">
        <v>263</v>
      </c>
      <c r="G99" s="196" t="s">
        <v>123</v>
      </c>
      <c r="H99" s="197">
        <v>1</v>
      </c>
      <c r="I99" s="198"/>
      <c r="J99" s="197">
        <f t="shared" si="0"/>
        <v>0</v>
      </c>
      <c r="K99" s="195" t="s">
        <v>124</v>
      </c>
      <c r="L99" s="199"/>
      <c r="M99" s="200" t="s">
        <v>18</v>
      </c>
      <c r="N99" s="201" t="s">
        <v>46</v>
      </c>
      <c r="O99" s="61"/>
      <c r="P99" s="176">
        <f t="shared" si="1"/>
        <v>0</v>
      </c>
      <c r="Q99" s="176">
        <v>2.8800000000000002E-3</v>
      </c>
      <c r="R99" s="176">
        <f t="shared" si="2"/>
        <v>2.8800000000000002E-3</v>
      </c>
      <c r="S99" s="176">
        <v>0</v>
      </c>
      <c r="T99" s="177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8" t="s">
        <v>233</v>
      </c>
      <c r="AT99" s="178" t="s">
        <v>230</v>
      </c>
      <c r="AU99" s="178" t="s">
        <v>85</v>
      </c>
      <c r="AY99" s="14" t="s">
        <v>119</v>
      </c>
      <c r="BE99" s="179">
        <f t="shared" si="4"/>
        <v>0</v>
      </c>
      <c r="BF99" s="179">
        <f t="shared" si="5"/>
        <v>0</v>
      </c>
      <c r="BG99" s="179">
        <f t="shared" si="6"/>
        <v>0</v>
      </c>
      <c r="BH99" s="179">
        <f t="shared" si="7"/>
        <v>0</v>
      </c>
      <c r="BI99" s="179">
        <f t="shared" si="8"/>
        <v>0</v>
      </c>
      <c r="BJ99" s="14" t="s">
        <v>83</v>
      </c>
      <c r="BK99" s="179">
        <f t="shared" si="9"/>
        <v>0</v>
      </c>
      <c r="BL99" s="14" t="s">
        <v>165</v>
      </c>
      <c r="BM99" s="178" t="s">
        <v>264</v>
      </c>
    </row>
    <row r="100" spans="1:65" s="2" customFormat="1" ht="16.5" customHeight="1">
      <c r="A100" s="31"/>
      <c r="B100" s="32"/>
      <c r="C100" s="193" t="s">
        <v>176</v>
      </c>
      <c r="D100" s="193" t="s">
        <v>230</v>
      </c>
      <c r="E100" s="194" t="s">
        <v>265</v>
      </c>
      <c r="F100" s="195" t="s">
        <v>266</v>
      </c>
      <c r="G100" s="196" t="s">
        <v>123</v>
      </c>
      <c r="H100" s="197">
        <v>1</v>
      </c>
      <c r="I100" s="198"/>
      <c r="J100" s="197">
        <f t="shared" si="0"/>
        <v>0</v>
      </c>
      <c r="K100" s="195" t="s">
        <v>124</v>
      </c>
      <c r="L100" s="199"/>
      <c r="M100" s="200" t="s">
        <v>18</v>
      </c>
      <c r="N100" s="201" t="s">
        <v>46</v>
      </c>
      <c r="O100" s="61"/>
      <c r="P100" s="176">
        <f t="shared" si="1"/>
        <v>0</v>
      </c>
      <c r="Q100" s="176">
        <v>2.8800000000000002E-3</v>
      </c>
      <c r="R100" s="176">
        <f t="shared" si="2"/>
        <v>2.8800000000000002E-3</v>
      </c>
      <c r="S100" s="176">
        <v>0</v>
      </c>
      <c r="T100" s="177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8" t="s">
        <v>233</v>
      </c>
      <c r="AT100" s="178" t="s">
        <v>230</v>
      </c>
      <c r="AU100" s="178" t="s">
        <v>85</v>
      </c>
      <c r="AY100" s="14" t="s">
        <v>119</v>
      </c>
      <c r="BE100" s="179">
        <f t="shared" si="4"/>
        <v>0</v>
      </c>
      <c r="BF100" s="179">
        <f t="shared" si="5"/>
        <v>0</v>
      </c>
      <c r="BG100" s="179">
        <f t="shared" si="6"/>
        <v>0</v>
      </c>
      <c r="BH100" s="179">
        <f t="shared" si="7"/>
        <v>0</v>
      </c>
      <c r="BI100" s="179">
        <f t="shared" si="8"/>
        <v>0</v>
      </c>
      <c r="BJ100" s="14" t="s">
        <v>83</v>
      </c>
      <c r="BK100" s="179">
        <f t="shared" si="9"/>
        <v>0</v>
      </c>
      <c r="BL100" s="14" t="s">
        <v>165</v>
      </c>
      <c r="BM100" s="178" t="s">
        <v>267</v>
      </c>
    </row>
    <row r="101" spans="1:65" s="2" customFormat="1" ht="16.5" customHeight="1">
      <c r="A101" s="31"/>
      <c r="B101" s="32"/>
      <c r="C101" s="193" t="s">
        <v>158</v>
      </c>
      <c r="D101" s="193" t="s">
        <v>230</v>
      </c>
      <c r="E101" s="194" t="s">
        <v>268</v>
      </c>
      <c r="F101" s="195" t="s">
        <v>269</v>
      </c>
      <c r="G101" s="196" t="s">
        <v>123</v>
      </c>
      <c r="H101" s="197">
        <v>1</v>
      </c>
      <c r="I101" s="198"/>
      <c r="J101" s="197">
        <f t="shared" si="0"/>
        <v>0</v>
      </c>
      <c r="K101" s="195" t="s">
        <v>124</v>
      </c>
      <c r="L101" s="199"/>
      <c r="M101" s="200" t="s">
        <v>18</v>
      </c>
      <c r="N101" s="201" t="s">
        <v>46</v>
      </c>
      <c r="O101" s="61"/>
      <c r="P101" s="176">
        <f t="shared" si="1"/>
        <v>0</v>
      </c>
      <c r="Q101" s="176">
        <v>2.8800000000000002E-3</v>
      </c>
      <c r="R101" s="176">
        <f t="shared" si="2"/>
        <v>2.8800000000000002E-3</v>
      </c>
      <c r="S101" s="176">
        <v>0</v>
      </c>
      <c r="T101" s="177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78" t="s">
        <v>233</v>
      </c>
      <c r="AT101" s="178" t="s">
        <v>230</v>
      </c>
      <c r="AU101" s="178" t="s">
        <v>85</v>
      </c>
      <c r="AY101" s="14" t="s">
        <v>119</v>
      </c>
      <c r="BE101" s="179">
        <f t="shared" si="4"/>
        <v>0</v>
      </c>
      <c r="BF101" s="179">
        <f t="shared" si="5"/>
        <v>0</v>
      </c>
      <c r="BG101" s="179">
        <f t="shared" si="6"/>
        <v>0</v>
      </c>
      <c r="BH101" s="179">
        <f t="shared" si="7"/>
        <v>0</v>
      </c>
      <c r="BI101" s="179">
        <f t="shared" si="8"/>
        <v>0</v>
      </c>
      <c r="BJ101" s="14" t="s">
        <v>83</v>
      </c>
      <c r="BK101" s="179">
        <f t="shared" si="9"/>
        <v>0</v>
      </c>
      <c r="BL101" s="14" t="s">
        <v>165</v>
      </c>
      <c r="BM101" s="178" t="s">
        <v>270</v>
      </c>
    </row>
    <row r="102" spans="1:65" s="2" customFormat="1" ht="16.5" customHeight="1">
      <c r="A102" s="31"/>
      <c r="B102" s="32"/>
      <c r="C102" s="193" t="s">
        <v>8</v>
      </c>
      <c r="D102" s="193" t="s">
        <v>230</v>
      </c>
      <c r="E102" s="194" t="s">
        <v>271</v>
      </c>
      <c r="F102" s="195" t="s">
        <v>272</v>
      </c>
      <c r="G102" s="196" t="s">
        <v>123</v>
      </c>
      <c r="H102" s="197">
        <v>1</v>
      </c>
      <c r="I102" s="198"/>
      <c r="J102" s="197">
        <f t="shared" si="0"/>
        <v>0</v>
      </c>
      <c r="K102" s="195" t="s">
        <v>124</v>
      </c>
      <c r="L102" s="199"/>
      <c r="M102" s="200" t="s">
        <v>18</v>
      </c>
      <c r="N102" s="201" t="s">
        <v>46</v>
      </c>
      <c r="O102" s="61"/>
      <c r="P102" s="176">
        <f t="shared" si="1"/>
        <v>0</v>
      </c>
      <c r="Q102" s="176">
        <v>2.64E-3</v>
      </c>
      <c r="R102" s="176">
        <f t="shared" si="2"/>
        <v>2.64E-3</v>
      </c>
      <c r="S102" s="176">
        <v>0</v>
      </c>
      <c r="T102" s="177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78" t="s">
        <v>233</v>
      </c>
      <c r="AT102" s="178" t="s">
        <v>230</v>
      </c>
      <c r="AU102" s="178" t="s">
        <v>85</v>
      </c>
      <c r="AY102" s="14" t="s">
        <v>119</v>
      </c>
      <c r="BE102" s="179">
        <f t="shared" si="4"/>
        <v>0</v>
      </c>
      <c r="BF102" s="179">
        <f t="shared" si="5"/>
        <v>0</v>
      </c>
      <c r="BG102" s="179">
        <f t="shared" si="6"/>
        <v>0</v>
      </c>
      <c r="BH102" s="179">
        <f t="shared" si="7"/>
        <v>0</v>
      </c>
      <c r="BI102" s="179">
        <f t="shared" si="8"/>
        <v>0</v>
      </c>
      <c r="BJ102" s="14" t="s">
        <v>83</v>
      </c>
      <c r="BK102" s="179">
        <f t="shared" si="9"/>
        <v>0</v>
      </c>
      <c r="BL102" s="14" t="s">
        <v>165</v>
      </c>
      <c r="BM102" s="178" t="s">
        <v>273</v>
      </c>
    </row>
    <row r="103" spans="1:65" s="2" customFormat="1" ht="16.5" customHeight="1">
      <c r="A103" s="31"/>
      <c r="B103" s="32"/>
      <c r="C103" s="193" t="s">
        <v>165</v>
      </c>
      <c r="D103" s="193" t="s">
        <v>230</v>
      </c>
      <c r="E103" s="194" t="s">
        <v>274</v>
      </c>
      <c r="F103" s="195" t="s">
        <v>275</v>
      </c>
      <c r="G103" s="196" t="s">
        <v>123</v>
      </c>
      <c r="H103" s="197">
        <v>1</v>
      </c>
      <c r="I103" s="198"/>
      <c r="J103" s="197">
        <f t="shared" si="0"/>
        <v>0</v>
      </c>
      <c r="K103" s="195" t="s">
        <v>124</v>
      </c>
      <c r="L103" s="199"/>
      <c r="M103" s="200" t="s">
        <v>18</v>
      </c>
      <c r="N103" s="201" t="s">
        <v>46</v>
      </c>
      <c r="O103" s="61"/>
      <c r="P103" s="176">
        <f t="shared" si="1"/>
        <v>0</v>
      </c>
      <c r="Q103" s="176">
        <v>2.8500000000000001E-3</v>
      </c>
      <c r="R103" s="176">
        <f t="shared" si="2"/>
        <v>2.8500000000000001E-3</v>
      </c>
      <c r="S103" s="176">
        <v>0</v>
      </c>
      <c r="T103" s="177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78" t="s">
        <v>233</v>
      </c>
      <c r="AT103" s="178" t="s">
        <v>230</v>
      </c>
      <c r="AU103" s="178" t="s">
        <v>85</v>
      </c>
      <c r="AY103" s="14" t="s">
        <v>119</v>
      </c>
      <c r="BE103" s="179">
        <f t="shared" si="4"/>
        <v>0</v>
      </c>
      <c r="BF103" s="179">
        <f t="shared" si="5"/>
        <v>0</v>
      </c>
      <c r="BG103" s="179">
        <f t="shared" si="6"/>
        <v>0</v>
      </c>
      <c r="BH103" s="179">
        <f t="shared" si="7"/>
        <v>0</v>
      </c>
      <c r="BI103" s="179">
        <f t="shared" si="8"/>
        <v>0</v>
      </c>
      <c r="BJ103" s="14" t="s">
        <v>83</v>
      </c>
      <c r="BK103" s="179">
        <f t="shared" si="9"/>
        <v>0</v>
      </c>
      <c r="BL103" s="14" t="s">
        <v>165</v>
      </c>
      <c r="BM103" s="178" t="s">
        <v>276</v>
      </c>
    </row>
    <row r="104" spans="1:65" s="2" customFormat="1" ht="16.5" customHeight="1">
      <c r="A104" s="31"/>
      <c r="B104" s="32"/>
      <c r="C104" s="193" t="s">
        <v>189</v>
      </c>
      <c r="D104" s="193" t="s">
        <v>230</v>
      </c>
      <c r="E104" s="194" t="s">
        <v>277</v>
      </c>
      <c r="F104" s="195" t="s">
        <v>278</v>
      </c>
      <c r="G104" s="196" t="s">
        <v>123</v>
      </c>
      <c r="H104" s="197">
        <v>1</v>
      </c>
      <c r="I104" s="198"/>
      <c r="J104" s="197">
        <f t="shared" si="0"/>
        <v>0</v>
      </c>
      <c r="K104" s="195" t="s">
        <v>124</v>
      </c>
      <c r="L104" s="199"/>
      <c r="M104" s="200" t="s">
        <v>18</v>
      </c>
      <c r="N104" s="201" t="s">
        <v>46</v>
      </c>
      <c r="O104" s="61"/>
      <c r="P104" s="176">
        <f t="shared" si="1"/>
        <v>0</v>
      </c>
      <c r="Q104" s="176">
        <v>2.8300000000000001E-3</v>
      </c>
      <c r="R104" s="176">
        <f t="shared" si="2"/>
        <v>2.8300000000000001E-3</v>
      </c>
      <c r="S104" s="176">
        <v>0</v>
      </c>
      <c r="T104" s="177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78" t="s">
        <v>233</v>
      </c>
      <c r="AT104" s="178" t="s">
        <v>230</v>
      </c>
      <c r="AU104" s="178" t="s">
        <v>85</v>
      </c>
      <c r="AY104" s="14" t="s">
        <v>119</v>
      </c>
      <c r="BE104" s="179">
        <f t="shared" si="4"/>
        <v>0</v>
      </c>
      <c r="BF104" s="179">
        <f t="shared" si="5"/>
        <v>0</v>
      </c>
      <c r="BG104" s="179">
        <f t="shared" si="6"/>
        <v>0</v>
      </c>
      <c r="BH104" s="179">
        <f t="shared" si="7"/>
        <v>0</v>
      </c>
      <c r="BI104" s="179">
        <f t="shared" si="8"/>
        <v>0</v>
      </c>
      <c r="BJ104" s="14" t="s">
        <v>83</v>
      </c>
      <c r="BK104" s="179">
        <f t="shared" si="9"/>
        <v>0</v>
      </c>
      <c r="BL104" s="14" t="s">
        <v>165</v>
      </c>
      <c r="BM104" s="178" t="s">
        <v>279</v>
      </c>
    </row>
    <row r="105" spans="1:65" s="2" customFormat="1" ht="16.5" customHeight="1">
      <c r="A105" s="31"/>
      <c r="B105" s="32"/>
      <c r="C105" s="193" t="s">
        <v>168</v>
      </c>
      <c r="D105" s="193" t="s">
        <v>230</v>
      </c>
      <c r="E105" s="194" t="s">
        <v>280</v>
      </c>
      <c r="F105" s="195" t="s">
        <v>281</v>
      </c>
      <c r="G105" s="196" t="s">
        <v>123</v>
      </c>
      <c r="H105" s="197">
        <v>1</v>
      </c>
      <c r="I105" s="198"/>
      <c r="J105" s="197">
        <f t="shared" si="0"/>
        <v>0</v>
      </c>
      <c r="K105" s="195" t="s">
        <v>124</v>
      </c>
      <c r="L105" s="199"/>
      <c r="M105" s="200" t="s">
        <v>18</v>
      </c>
      <c r="N105" s="201" t="s">
        <v>46</v>
      </c>
      <c r="O105" s="61"/>
      <c r="P105" s="176">
        <f t="shared" si="1"/>
        <v>0</v>
      </c>
      <c r="Q105" s="176">
        <v>2.8700000000000002E-3</v>
      </c>
      <c r="R105" s="176">
        <f t="shared" si="2"/>
        <v>2.8700000000000002E-3</v>
      </c>
      <c r="S105" s="176">
        <v>0</v>
      </c>
      <c r="T105" s="177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78" t="s">
        <v>233</v>
      </c>
      <c r="AT105" s="178" t="s">
        <v>230</v>
      </c>
      <c r="AU105" s="178" t="s">
        <v>85</v>
      </c>
      <c r="AY105" s="14" t="s">
        <v>119</v>
      </c>
      <c r="BE105" s="179">
        <f t="shared" si="4"/>
        <v>0</v>
      </c>
      <c r="BF105" s="179">
        <f t="shared" si="5"/>
        <v>0</v>
      </c>
      <c r="BG105" s="179">
        <f t="shared" si="6"/>
        <v>0</v>
      </c>
      <c r="BH105" s="179">
        <f t="shared" si="7"/>
        <v>0</v>
      </c>
      <c r="BI105" s="179">
        <f t="shared" si="8"/>
        <v>0</v>
      </c>
      <c r="BJ105" s="14" t="s">
        <v>83</v>
      </c>
      <c r="BK105" s="179">
        <f t="shared" si="9"/>
        <v>0</v>
      </c>
      <c r="BL105" s="14" t="s">
        <v>165</v>
      </c>
      <c r="BM105" s="178" t="s">
        <v>282</v>
      </c>
    </row>
    <row r="106" spans="1:65" s="2" customFormat="1" ht="16.5" customHeight="1">
      <c r="A106" s="31"/>
      <c r="B106" s="32"/>
      <c r="C106" s="193" t="s">
        <v>207</v>
      </c>
      <c r="D106" s="193" t="s">
        <v>230</v>
      </c>
      <c r="E106" s="194" t="s">
        <v>283</v>
      </c>
      <c r="F106" s="195" t="s">
        <v>284</v>
      </c>
      <c r="G106" s="196" t="s">
        <v>123</v>
      </c>
      <c r="H106" s="197">
        <v>1</v>
      </c>
      <c r="I106" s="198"/>
      <c r="J106" s="197">
        <f t="shared" si="0"/>
        <v>0</v>
      </c>
      <c r="K106" s="195" t="s">
        <v>124</v>
      </c>
      <c r="L106" s="199"/>
      <c r="M106" s="200" t="s">
        <v>18</v>
      </c>
      <c r="N106" s="201" t="s">
        <v>46</v>
      </c>
      <c r="O106" s="61"/>
      <c r="P106" s="176">
        <f t="shared" si="1"/>
        <v>0</v>
      </c>
      <c r="Q106" s="176">
        <v>2.8600000000000001E-3</v>
      </c>
      <c r="R106" s="176">
        <f t="shared" si="2"/>
        <v>2.8600000000000001E-3</v>
      </c>
      <c r="S106" s="176">
        <v>0</v>
      </c>
      <c r="T106" s="177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8" t="s">
        <v>233</v>
      </c>
      <c r="AT106" s="178" t="s">
        <v>230</v>
      </c>
      <c r="AU106" s="178" t="s">
        <v>85</v>
      </c>
      <c r="AY106" s="14" t="s">
        <v>119</v>
      </c>
      <c r="BE106" s="179">
        <f t="shared" si="4"/>
        <v>0</v>
      </c>
      <c r="BF106" s="179">
        <f t="shared" si="5"/>
        <v>0</v>
      </c>
      <c r="BG106" s="179">
        <f t="shared" si="6"/>
        <v>0</v>
      </c>
      <c r="BH106" s="179">
        <f t="shared" si="7"/>
        <v>0</v>
      </c>
      <c r="BI106" s="179">
        <f t="shared" si="8"/>
        <v>0</v>
      </c>
      <c r="BJ106" s="14" t="s">
        <v>83</v>
      </c>
      <c r="BK106" s="179">
        <f t="shared" si="9"/>
        <v>0</v>
      </c>
      <c r="BL106" s="14" t="s">
        <v>165</v>
      </c>
      <c r="BM106" s="178" t="s">
        <v>285</v>
      </c>
    </row>
    <row r="107" spans="1:65" s="2" customFormat="1" ht="16.5" customHeight="1">
      <c r="A107" s="31"/>
      <c r="B107" s="32"/>
      <c r="C107" s="193" t="s">
        <v>172</v>
      </c>
      <c r="D107" s="193" t="s">
        <v>230</v>
      </c>
      <c r="E107" s="194" t="s">
        <v>286</v>
      </c>
      <c r="F107" s="195" t="s">
        <v>287</v>
      </c>
      <c r="G107" s="196" t="s">
        <v>123</v>
      </c>
      <c r="H107" s="197">
        <v>1</v>
      </c>
      <c r="I107" s="198"/>
      <c r="J107" s="197">
        <f t="shared" si="0"/>
        <v>0</v>
      </c>
      <c r="K107" s="195" t="s">
        <v>124</v>
      </c>
      <c r="L107" s="199"/>
      <c r="M107" s="200" t="s">
        <v>18</v>
      </c>
      <c r="N107" s="201" t="s">
        <v>46</v>
      </c>
      <c r="O107" s="61"/>
      <c r="P107" s="176">
        <f t="shared" si="1"/>
        <v>0</v>
      </c>
      <c r="Q107" s="176">
        <v>2.8600000000000001E-3</v>
      </c>
      <c r="R107" s="176">
        <f t="shared" si="2"/>
        <v>2.8600000000000001E-3</v>
      </c>
      <c r="S107" s="176">
        <v>0</v>
      </c>
      <c r="T107" s="177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78" t="s">
        <v>233</v>
      </c>
      <c r="AT107" s="178" t="s">
        <v>230</v>
      </c>
      <c r="AU107" s="178" t="s">
        <v>85</v>
      </c>
      <c r="AY107" s="14" t="s">
        <v>119</v>
      </c>
      <c r="BE107" s="179">
        <f t="shared" si="4"/>
        <v>0</v>
      </c>
      <c r="BF107" s="179">
        <f t="shared" si="5"/>
        <v>0</v>
      </c>
      <c r="BG107" s="179">
        <f t="shared" si="6"/>
        <v>0</v>
      </c>
      <c r="BH107" s="179">
        <f t="shared" si="7"/>
        <v>0</v>
      </c>
      <c r="BI107" s="179">
        <f t="shared" si="8"/>
        <v>0</v>
      </c>
      <c r="BJ107" s="14" t="s">
        <v>83</v>
      </c>
      <c r="BK107" s="179">
        <f t="shared" si="9"/>
        <v>0</v>
      </c>
      <c r="BL107" s="14" t="s">
        <v>165</v>
      </c>
      <c r="BM107" s="178" t="s">
        <v>288</v>
      </c>
    </row>
    <row r="108" spans="1:65" s="2" customFormat="1" ht="16.5" customHeight="1">
      <c r="A108" s="31"/>
      <c r="B108" s="32"/>
      <c r="C108" s="193" t="s">
        <v>7</v>
      </c>
      <c r="D108" s="193" t="s">
        <v>230</v>
      </c>
      <c r="E108" s="194" t="s">
        <v>289</v>
      </c>
      <c r="F108" s="195" t="s">
        <v>290</v>
      </c>
      <c r="G108" s="196" t="s">
        <v>123</v>
      </c>
      <c r="H108" s="197">
        <v>1</v>
      </c>
      <c r="I108" s="198"/>
      <c r="J108" s="197">
        <f t="shared" si="0"/>
        <v>0</v>
      </c>
      <c r="K108" s="195" t="s">
        <v>124</v>
      </c>
      <c r="L108" s="199"/>
      <c r="M108" s="200" t="s">
        <v>18</v>
      </c>
      <c r="N108" s="201" t="s">
        <v>46</v>
      </c>
      <c r="O108" s="61"/>
      <c r="P108" s="176">
        <f t="shared" si="1"/>
        <v>0</v>
      </c>
      <c r="Q108" s="176">
        <v>2.8700000000000002E-3</v>
      </c>
      <c r="R108" s="176">
        <f t="shared" si="2"/>
        <v>2.8700000000000002E-3</v>
      </c>
      <c r="S108" s="176">
        <v>0</v>
      </c>
      <c r="T108" s="177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78" t="s">
        <v>233</v>
      </c>
      <c r="AT108" s="178" t="s">
        <v>230</v>
      </c>
      <c r="AU108" s="178" t="s">
        <v>85</v>
      </c>
      <c r="AY108" s="14" t="s">
        <v>119</v>
      </c>
      <c r="BE108" s="179">
        <f t="shared" si="4"/>
        <v>0</v>
      </c>
      <c r="BF108" s="179">
        <f t="shared" si="5"/>
        <v>0</v>
      </c>
      <c r="BG108" s="179">
        <f t="shared" si="6"/>
        <v>0</v>
      </c>
      <c r="BH108" s="179">
        <f t="shared" si="7"/>
        <v>0</v>
      </c>
      <c r="BI108" s="179">
        <f t="shared" si="8"/>
        <v>0</v>
      </c>
      <c r="BJ108" s="14" t="s">
        <v>83</v>
      </c>
      <c r="BK108" s="179">
        <f t="shared" si="9"/>
        <v>0</v>
      </c>
      <c r="BL108" s="14" t="s">
        <v>165</v>
      </c>
      <c r="BM108" s="178" t="s">
        <v>291</v>
      </c>
    </row>
    <row r="109" spans="1:65" s="2" customFormat="1" ht="16.5" customHeight="1">
      <c r="A109" s="31"/>
      <c r="B109" s="32"/>
      <c r="C109" s="193" t="s">
        <v>175</v>
      </c>
      <c r="D109" s="193" t="s">
        <v>230</v>
      </c>
      <c r="E109" s="194" t="s">
        <v>292</v>
      </c>
      <c r="F109" s="195" t="s">
        <v>293</v>
      </c>
      <c r="G109" s="196" t="s">
        <v>123</v>
      </c>
      <c r="H109" s="197">
        <v>1</v>
      </c>
      <c r="I109" s="198"/>
      <c r="J109" s="197">
        <f t="shared" si="0"/>
        <v>0</v>
      </c>
      <c r="K109" s="195" t="s">
        <v>124</v>
      </c>
      <c r="L109" s="199"/>
      <c r="M109" s="200" t="s">
        <v>18</v>
      </c>
      <c r="N109" s="201" t="s">
        <v>46</v>
      </c>
      <c r="O109" s="61"/>
      <c r="P109" s="176">
        <f t="shared" si="1"/>
        <v>0</v>
      </c>
      <c r="Q109" s="176">
        <v>1.5399999999999999E-3</v>
      </c>
      <c r="R109" s="176">
        <f t="shared" si="2"/>
        <v>1.5399999999999999E-3</v>
      </c>
      <c r="S109" s="176">
        <v>0</v>
      </c>
      <c r="T109" s="177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8" t="s">
        <v>233</v>
      </c>
      <c r="AT109" s="178" t="s">
        <v>230</v>
      </c>
      <c r="AU109" s="178" t="s">
        <v>85</v>
      </c>
      <c r="AY109" s="14" t="s">
        <v>119</v>
      </c>
      <c r="BE109" s="179">
        <f t="shared" si="4"/>
        <v>0</v>
      </c>
      <c r="BF109" s="179">
        <f t="shared" si="5"/>
        <v>0</v>
      </c>
      <c r="BG109" s="179">
        <f t="shared" si="6"/>
        <v>0</v>
      </c>
      <c r="BH109" s="179">
        <f t="shared" si="7"/>
        <v>0</v>
      </c>
      <c r="BI109" s="179">
        <f t="shared" si="8"/>
        <v>0</v>
      </c>
      <c r="BJ109" s="14" t="s">
        <v>83</v>
      </c>
      <c r="BK109" s="179">
        <f t="shared" si="9"/>
        <v>0</v>
      </c>
      <c r="BL109" s="14" t="s">
        <v>165</v>
      </c>
      <c r="BM109" s="178" t="s">
        <v>294</v>
      </c>
    </row>
    <row r="110" spans="1:65" s="2" customFormat="1" ht="16.5" customHeight="1">
      <c r="A110" s="31"/>
      <c r="B110" s="32"/>
      <c r="C110" s="193" t="s">
        <v>295</v>
      </c>
      <c r="D110" s="193" t="s">
        <v>230</v>
      </c>
      <c r="E110" s="194" t="s">
        <v>296</v>
      </c>
      <c r="F110" s="195" t="s">
        <v>297</v>
      </c>
      <c r="G110" s="196" t="s">
        <v>123</v>
      </c>
      <c r="H110" s="197">
        <v>1</v>
      </c>
      <c r="I110" s="198"/>
      <c r="J110" s="197">
        <f t="shared" si="0"/>
        <v>0</v>
      </c>
      <c r="K110" s="195" t="s">
        <v>124</v>
      </c>
      <c r="L110" s="199"/>
      <c r="M110" s="200" t="s">
        <v>18</v>
      </c>
      <c r="N110" s="201" t="s">
        <v>46</v>
      </c>
      <c r="O110" s="61"/>
      <c r="P110" s="176">
        <f t="shared" si="1"/>
        <v>0</v>
      </c>
      <c r="Q110" s="176">
        <v>2.8700000000000002E-3</v>
      </c>
      <c r="R110" s="176">
        <f t="shared" si="2"/>
        <v>2.8700000000000002E-3</v>
      </c>
      <c r="S110" s="176">
        <v>0</v>
      </c>
      <c r="T110" s="177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78" t="s">
        <v>233</v>
      </c>
      <c r="AT110" s="178" t="s">
        <v>230</v>
      </c>
      <c r="AU110" s="178" t="s">
        <v>85</v>
      </c>
      <c r="AY110" s="14" t="s">
        <v>119</v>
      </c>
      <c r="BE110" s="179">
        <f t="shared" si="4"/>
        <v>0</v>
      </c>
      <c r="BF110" s="179">
        <f t="shared" si="5"/>
        <v>0</v>
      </c>
      <c r="BG110" s="179">
        <f t="shared" si="6"/>
        <v>0</v>
      </c>
      <c r="BH110" s="179">
        <f t="shared" si="7"/>
        <v>0</v>
      </c>
      <c r="BI110" s="179">
        <f t="shared" si="8"/>
        <v>0</v>
      </c>
      <c r="BJ110" s="14" t="s">
        <v>83</v>
      </c>
      <c r="BK110" s="179">
        <f t="shared" si="9"/>
        <v>0</v>
      </c>
      <c r="BL110" s="14" t="s">
        <v>165</v>
      </c>
      <c r="BM110" s="178" t="s">
        <v>298</v>
      </c>
    </row>
    <row r="111" spans="1:65" s="2" customFormat="1" ht="16.5" customHeight="1">
      <c r="A111" s="31"/>
      <c r="B111" s="32"/>
      <c r="C111" s="193" t="s">
        <v>299</v>
      </c>
      <c r="D111" s="193" t="s">
        <v>230</v>
      </c>
      <c r="E111" s="194" t="s">
        <v>300</v>
      </c>
      <c r="F111" s="195" t="s">
        <v>301</v>
      </c>
      <c r="G111" s="196" t="s">
        <v>123</v>
      </c>
      <c r="H111" s="197">
        <v>1</v>
      </c>
      <c r="I111" s="198"/>
      <c r="J111" s="197">
        <f t="shared" si="0"/>
        <v>0</v>
      </c>
      <c r="K111" s="195" t="s">
        <v>124</v>
      </c>
      <c r="L111" s="199"/>
      <c r="M111" s="200" t="s">
        <v>18</v>
      </c>
      <c r="N111" s="201" t="s">
        <v>46</v>
      </c>
      <c r="O111" s="61"/>
      <c r="P111" s="176">
        <f t="shared" si="1"/>
        <v>0</v>
      </c>
      <c r="Q111" s="176">
        <v>2.8600000000000001E-3</v>
      </c>
      <c r="R111" s="176">
        <f t="shared" si="2"/>
        <v>2.8600000000000001E-3</v>
      </c>
      <c r="S111" s="176">
        <v>0</v>
      </c>
      <c r="T111" s="177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78" t="s">
        <v>233</v>
      </c>
      <c r="AT111" s="178" t="s">
        <v>230</v>
      </c>
      <c r="AU111" s="178" t="s">
        <v>85</v>
      </c>
      <c r="AY111" s="14" t="s">
        <v>119</v>
      </c>
      <c r="BE111" s="179">
        <f t="shared" si="4"/>
        <v>0</v>
      </c>
      <c r="BF111" s="179">
        <f t="shared" si="5"/>
        <v>0</v>
      </c>
      <c r="BG111" s="179">
        <f t="shared" si="6"/>
        <v>0</v>
      </c>
      <c r="BH111" s="179">
        <f t="shared" si="7"/>
        <v>0</v>
      </c>
      <c r="BI111" s="179">
        <f t="shared" si="8"/>
        <v>0</v>
      </c>
      <c r="BJ111" s="14" t="s">
        <v>83</v>
      </c>
      <c r="BK111" s="179">
        <f t="shared" si="9"/>
        <v>0</v>
      </c>
      <c r="BL111" s="14" t="s">
        <v>165</v>
      </c>
      <c r="BM111" s="178" t="s">
        <v>302</v>
      </c>
    </row>
    <row r="112" spans="1:65" s="2" customFormat="1" ht="16.5" customHeight="1">
      <c r="A112" s="31"/>
      <c r="B112" s="32"/>
      <c r="C112" s="193" t="s">
        <v>303</v>
      </c>
      <c r="D112" s="193" t="s">
        <v>230</v>
      </c>
      <c r="E112" s="194" t="s">
        <v>304</v>
      </c>
      <c r="F112" s="195" t="s">
        <v>305</v>
      </c>
      <c r="G112" s="196" t="s">
        <v>123</v>
      </c>
      <c r="H112" s="197">
        <v>1</v>
      </c>
      <c r="I112" s="198"/>
      <c r="J112" s="197">
        <f t="shared" si="0"/>
        <v>0</v>
      </c>
      <c r="K112" s="195" t="s">
        <v>124</v>
      </c>
      <c r="L112" s="199"/>
      <c r="M112" s="200" t="s">
        <v>18</v>
      </c>
      <c r="N112" s="201" t="s">
        <v>46</v>
      </c>
      <c r="O112" s="61"/>
      <c r="P112" s="176">
        <f t="shared" si="1"/>
        <v>0</v>
      </c>
      <c r="Q112" s="176">
        <v>2.8700000000000002E-3</v>
      </c>
      <c r="R112" s="176">
        <f t="shared" si="2"/>
        <v>2.8700000000000002E-3</v>
      </c>
      <c r="S112" s="176">
        <v>0</v>
      </c>
      <c r="T112" s="177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8" t="s">
        <v>233</v>
      </c>
      <c r="AT112" s="178" t="s">
        <v>230</v>
      </c>
      <c r="AU112" s="178" t="s">
        <v>85</v>
      </c>
      <c r="AY112" s="14" t="s">
        <v>119</v>
      </c>
      <c r="BE112" s="179">
        <f t="shared" si="4"/>
        <v>0</v>
      </c>
      <c r="BF112" s="179">
        <f t="shared" si="5"/>
        <v>0</v>
      </c>
      <c r="BG112" s="179">
        <f t="shared" si="6"/>
        <v>0</v>
      </c>
      <c r="BH112" s="179">
        <f t="shared" si="7"/>
        <v>0</v>
      </c>
      <c r="BI112" s="179">
        <f t="shared" si="8"/>
        <v>0</v>
      </c>
      <c r="BJ112" s="14" t="s">
        <v>83</v>
      </c>
      <c r="BK112" s="179">
        <f t="shared" si="9"/>
        <v>0</v>
      </c>
      <c r="BL112" s="14" t="s">
        <v>165</v>
      </c>
      <c r="BM112" s="178" t="s">
        <v>306</v>
      </c>
    </row>
    <row r="113" spans="1:65" s="2" customFormat="1" ht="16.5" customHeight="1">
      <c r="A113" s="31"/>
      <c r="B113" s="32"/>
      <c r="C113" s="193" t="s">
        <v>185</v>
      </c>
      <c r="D113" s="193" t="s">
        <v>230</v>
      </c>
      <c r="E113" s="194" t="s">
        <v>307</v>
      </c>
      <c r="F113" s="195" t="s">
        <v>308</v>
      </c>
      <c r="G113" s="196" t="s">
        <v>123</v>
      </c>
      <c r="H113" s="197">
        <v>1</v>
      </c>
      <c r="I113" s="198"/>
      <c r="J113" s="197">
        <f t="shared" si="0"/>
        <v>0</v>
      </c>
      <c r="K113" s="195" t="s">
        <v>124</v>
      </c>
      <c r="L113" s="199"/>
      <c r="M113" s="200" t="s">
        <v>18</v>
      </c>
      <c r="N113" s="201" t="s">
        <v>46</v>
      </c>
      <c r="O113" s="61"/>
      <c r="P113" s="176">
        <f t="shared" si="1"/>
        <v>0</v>
      </c>
      <c r="Q113" s="176">
        <v>2.8600000000000001E-3</v>
      </c>
      <c r="R113" s="176">
        <f t="shared" si="2"/>
        <v>2.8600000000000001E-3</v>
      </c>
      <c r="S113" s="176">
        <v>0</v>
      </c>
      <c r="T113" s="177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78" t="s">
        <v>233</v>
      </c>
      <c r="AT113" s="178" t="s">
        <v>230</v>
      </c>
      <c r="AU113" s="178" t="s">
        <v>85</v>
      </c>
      <c r="AY113" s="14" t="s">
        <v>119</v>
      </c>
      <c r="BE113" s="179">
        <f t="shared" si="4"/>
        <v>0</v>
      </c>
      <c r="BF113" s="179">
        <f t="shared" si="5"/>
        <v>0</v>
      </c>
      <c r="BG113" s="179">
        <f t="shared" si="6"/>
        <v>0</v>
      </c>
      <c r="BH113" s="179">
        <f t="shared" si="7"/>
        <v>0</v>
      </c>
      <c r="BI113" s="179">
        <f t="shared" si="8"/>
        <v>0</v>
      </c>
      <c r="BJ113" s="14" t="s">
        <v>83</v>
      </c>
      <c r="BK113" s="179">
        <f t="shared" si="9"/>
        <v>0</v>
      </c>
      <c r="BL113" s="14" t="s">
        <v>165</v>
      </c>
      <c r="BM113" s="178" t="s">
        <v>309</v>
      </c>
    </row>
    <row r="114" spans="1:65" s="2" customFormat="1" ht="16.5" customHeight="1">
      <c r="A114" s="31"/>
      <c r="B114" s="32"/>
      <c r="C114" s="193" t="s">
        <v>310</v>
      </c>
      <c r="D114" s="193" t="s">
        <v>230</v>
      </c>
      <c r="E114" s="194" t="s">
        <v>311</v>
      </c>
      <c r="F114" s="195" t="s">
        <v>312</v>
      </c>
      <c r="G114" s="196" t="s">
        <v>123</v>
      </c>
      <c r="H114" s="197">
        <v>1</v>
      </c>
      <c r="I114" s="198"/>
      <c r="J114" s="197">
        <f t="shared" si="0"/>
        <v>0</v>
      </c>
      <c r="K114" s="195" t="s">
        <v>124</v>
      </c>
      <c r="L114" s="199"/>
      <c r="M114" s="200" t="s">
        <v>18</v>
      </c>
      <c r="N114" s="201" t="s">
        <v>46</v>
      </c>
      <c r="O114" s="61"/>
      <c r="P114" s="176">
        <f t="shared" si="1"/>
        <v>0</v>
      </c>
      <c r="Q114" s="176">
        <v>2.7299999999999998E-3</v>
      </c>
      <c r="R114" s="176">
        <f t="shared" si="2"/>
        <v>2.7299999999999998E-3</v>
      </c>
      <c r="S114" s="176">
        <v>0</v>
      </c>
      <c r="T114" s="177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78" t="s">
        <v>233</v>
      </c>
      <c r="AT114" s="178" t="s">
        <v>230</v>
      </c>
      <c r="AU114" s="178" t="s">
        <v>85</v>
      </c>
      <c r="AY114" s="14" t="s">
        <v>119</v>
      </c>
      <c r="BE114" s="179">
        <f t="shared" si="4"/>
        <v>0</v>
      </c>
      <c r="BF114" s="179">
        <f t="shared" si="5"/>
        <v>0</v>
      </c>
      <c r="BG114" s="179">
        <f t="shared" si="6"/>
        <v>0</v>
      </c>
      <c r="BH114" s="179">
        <f t="shared" si="7"/>
        <v>0</v>
      </c>
      <c r="BI114" s="179">
        <f t="shared" si="8"/>
        <v>0</v>
      </c>
      <c r="BJ114" s="14" t="s">
        <v>83</v>
      </c>
      <c r="BK114" s="179">
        <f t="shared" si="9"/>
        <v>0</v>
      </c>
      <c r="BL114" s="14" t="s">
        <v>165</v>
      </c>
      <c r="BM114" s="178" t="s">
        <v>313</v>
      </c>
    </row>
    <row r="115" spans="1:65" s="2" customFormat="1" ht="16.5" customHeight="1">
      <c r="A115" s="31"/>
      <c r="B115" s="32"/>
      <c r="C115" s="193" t="s">
        <v>188</v>
      </c>
      <c r="D115" s="193" t="s">
        <v>230</v>
      </c>
      <c r="E115" s="194" t="s">
        <v>314</v>
      </c>
      <c r="F115" s="195" t="s">
        <v>315</v>
      </c>
      <c r="G115" s="196" t="s">
        <v>123</v>
      </c>
      <c r="H115" s="197">
        <v>1</v>
      </c>
      <c r="I115" s="198"/>
      <c r="J115" s="197">
        <f t="shared" si="0"/>
        <v>0</v>
      </c>
      <c r="K115" s="195" t="s">
        <v>124</v>
      </c>
      <c r="L115" s="199"/>
      <c r="M115" s="200" t="s">
        <v>18</v>
      </c>
      <c r="N115" s="201" t="s">
        <v>46</v>
      </c>
      <c r="O115" s="61"/>
      <c r="P115" s="176">
        <f t="shared" si="1"/>
        <v>0</v>
      </c>
      <c r="Q115" s="176">
        <v>2.5899999999999999E-3</v>
      </c>
      <c r="R115" s="176">
        <f t="shared" si="2"/>
        <v>2.5899999999999999E-3</v>
      </c>
      <c r="S115" s="176">
        <v>0</v>
      </c>
      <c r="T115" s="177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8" t="s">
        <v>233</v>
      </c>
      <c r="AT115" s="178" t="s">
        <v>230</v>
      </c>
      <c r="AU115" s="178" t="s">
        <v>85</v>
      </c>
      <c r="AY115" s="14" t="s">
        <v>119</v>
      </c>
      <c r="BE115" s="179">
        <f t="shared" si="4"/>
        <v>0</v>
      </c>
      <c r="BF115" s="179">
        <f t="shared" si="5"/>
        <v>0</v>
      </c>
      <c r="BG115" s="179">
        <f t="shared" si="6"/>
        <v>0</v>
      </c>
      <c r="BH115" s="179">
        <f t="shared" si="7"/>
        <v>0</v>
      </c>
      <c r="BI115" s="179">
        <f t="shared" si="8"/>
        <v>0</v>
      </c>
      <c r="BJ115" s="14" t="s">
        <v>83</v>
      </c>
      <c r="BK115" s="179">
        <f t="shared" si="9"/>
        <v>0</v>
      </c>
      <c r="BL115" s="14" t="s">
        <v>165</v>
      </c>
      <c r="BM115" s="178" t="s">
        <v>316</v>
      </c>
    </row>
    <row r="116" spans="1:65" s="2" customFormat="1" ht="16.5" customHeight="1">
      <c r="A116" s="31"/>
      <c r="B116" s="32"/>
      <c r="C116" s="193" t="s">
        <v>317</v>
      </c>
      <c r="D116" s="193" t="s">
        <v>230</v>
      </c>
      <c r="E116" s="194" t="s">
        <v>318</v>
      </c>
      <c r="F116" s="195" t="s">
        <v>319</v>
      </c>
      <c r="G116" s="196" t="s">
        <v>123</v>
      </c>
      <c r="H116" s="197">
        <v>1</v>
      </c>
      <c r="I116" s="198"/>
      <c r="J116" s="197">
        <f t="shared" si="0"/>
        <v>0</v>
      </c>
      <c r="K116" s="195" t="s">
        <v>124</v>
      </c>
      <c r="L116" s="199"/>
      <c r="M116" s="200" t="s">
        <v>18</v>
      </c>
      <c r="N116" s="201" t="s">
        <v>46</v>
      </c>
      <c r="O116" s="61"/>
      <c r="P116" s="176">
        <f t="shared" si="1"/>
        <v>0</v>
      </c>
      <c r="Q116" s="176">
        <v>2.5999999999999999E-3</v>
      </c>
      <c r="R116" s="176">
        <f t="shared" si="2"/>
        <v>2.5999999999999999E-3</v>
      </c>
      <c r="S116" s="176">
        <v>0</v>
      </c>
      <c r="T116" s="177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78" t="s">
        <v>233</v>
      </c>
      <c r="AT116" s="178" t="s">
        <v>230</v>
      </c>
      <c r="AU116" s="178" t="s">
        <v>85</v>
      </c>
      <c r="AY116" s="14" t="s">
        <v>119</v>
      </c>
      <c r="BE116" s="179">
        <f t="shared" si="4"/>
        <v>0</v>
      </c>
      <c r="BF116" s="179">
        <f t="shared" si="5"/>
        <v>0</v>
      </c>
      <c r="BG116" s="179">
        <f t="shared" si="6"/>
        <v>0</v>
      </c>
      <c r="BH116" s="179">
        <f t="shared" si="7"/>
        <v>0</v>
      </c>
      <c r="BI116" s="179">
        <f t="shared" si="8"/>
        <v>0</v>
      </c>
      <c r="BJ116" s="14" t="s">
        <v>83</v>
      </c>
      <c r="BK116" s="179">
        <f t="shared" si="9"/>
        <v>0</v>
      </c>
      <c r="BL116" s="14" t="s">
        <v>165</v>
      </c>
      <c r="BM116" s="178" t="s">
        <v>320</v>
      </c>
    </row>
    <row r="117" spans="1:65" s="2" customFormat="1" ht="16.5" customHeight="1">
      <c r="A117" s="31"/>
      <c r="B117" s="32"/>
      <c r="C117" s="193" t="s">
        <v>321</v>
      </c>
      <c r="D117" s="193" t="s">
        <v>230</v>
      </c>
      <c r="E117" s="194" t="s">
        <v>322</v>
      </c>
      <c r="F117" s="195" t="s">
        <v>323</v>
      </c>
      <c r="G117" s="196" t="s">
        <v>123</v>
      </c>
      <c r="H117" s="197">
        <v>1</v>
      </c>
      <c r="I117" s="198"/>
      <c r="J117" s="197">
        <f t="shared" si="0"/>
        <v>0</v>
      </c>
      <c r="K117" s="195" t="s">
        <v>124</v>
      </c>
      <c r="L117" s="199"/>
      <c r="M117" s="200" t="s">
        <v>18</v>
      </c>
      <c r="N117" s="201" t="s">
        <v>46</v>
      </c>
      <c r="O117" s="61"/>
      <c r="P117" s="176">
        <f t="shared" si="1"/>
        <v>0</v>
      </c>
      <c r="Q117" s="176">
        <v>2.63E-3</v>
      </c>
      <c r="R117" s="176">
        <f t="shared" si="2"/>
        <v>2.63E-3</v>
      </c>
      <c r="S117" s="176">
        <v>0</v>
      </c>
      <c r="T117" s="177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78" t="s">
        <v>233</v>
      </c>
      <c r="AT117" s="178" t="s">
        <v>230</v>
      </c>
      <c r="AU117" s="178" t="s">
        <v>85</v>
      </c>
      <c r="AY117" s="14" t="s">
        <v>119</v>
      </c>
      <c r="BE117" s="179">
        <f t="shared" si="4"/>
        <v>0</v>
      </c>
      <c r="BF117" s="179">
        <f t="shared" si="5"/>
        <v>0</v>
      </c>
      <c r="BG117" s="179">
        <f t="shared" si="6"/>
        <v>0</v>
      </c>
      <c r="BH117" s="179">
        <f t="shared" si="7"/>
        <v>0</v>
      </c>
      <c r="BI117" s="179">
        <f t="shared" si="8"/>
        <v>0</v>
      </c>
      <c r="BJ117" s="14" t="s">
        <v>83</v>
      </c>
      <c r="BK117" s="179">
        <f t="shared" si="9"/>
        <v>0</v>
      </c>
      <c r="BL117" s="14" t="s">
        <v>165</v>
      </c>
      <c r="BM117" s="178" t="s">
        <v>324</v>
      </c>
    </row>
    <row r="118" spans="1:65" s="2" customFormat="1" ht="16.5" customHeight="1">
      <c r="A118" s="31"/>
      <c r="B118" s="32"/>
      <c r="C118" s="193" t="s">
        <v>325</v>
      </c>
      <c r="D118" s="193" t="s">
        <v>230</v>
      </c>
      <c r="E118" s="194" t="s">
        <v>326</v>
      </c>
      <c r="F118" s="195" t="s">
        <v>327</v>
      </c>
      <c r="G118" s="196" t="s">
        <v>123</v>
      </c>
      <c r="H118" s="197">
        <v>1</v>
      </c>
      <c r="I118" s="198"/>
      <c r="J118" s="197">
        <f t="shared" si="0"/>
        <v>0</v>
      </c>
      <c r="K118" s="195" t="s">
        <v>124</v>
      </c>
      <c r="L118" s="199"/>
      <c r="M118" s="200" t="s">
        <v>18</v>
      </c>
      <c r="N118" s="201" t="s">
        <v>46</v>
      </c>
      <c r="O118" s="61"/>
      <c r="P118" s="176">
        <f t="shared" si="1"/>
        <v>0</v>
      </c>
      <c r="Q118" s="176">
        <v>2.64E-3</v>
      </c>
      <c r="R118" s="176">
        <f t="shared" si="2"/>
        <v>2.64E-3</v>
      </c>
      <c r="S118" s="176">
        <v>0</v>
      </c>
      <c r="T118" s="177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8" t="s">
        <v>233</v>
      </c>
      <c r="AT118" s="178" t="s">
        <v>230</v>
      </c>
      <c r="AU118" s="178" t="s">
        <v>85</v>
      </c>
      <c r="AY118" s="14" t="s">
        <v>119</v>
      </c>
      <c r="BE118" s="179">
        <f t="shared" si="4"/>
        <v>0</v>
      </c>
      <c r="BF118" s="179">
        <f t="shared" si="5"/>
        <v>0</v>
      </c>
      <c r="BG118" s="179">
        <f t="shared" si="6"/>
        <v>0</v>
      </c>
      <c r="BH118" s="179">
        <f t="shared" si="7"/>
        <v>0</v>
      </c>
      <c r="BI118" s="179">
        <f t="shared" si="8"/>
        <v>0</v>
      </c>
      <c r="BJ118" s="14" t="s">
        <v>83</v>
      </c>
      <c r="BK118" s="179">
        <f t="shared" si="9"/>
        <v>0</v>
      </c>
      <c r="BL118" s="14" t="s">
        <v>165</v>
      </c>
      <c r="BM118" s="178" t="s">
        <v>328</v>
      </c>
    </row>
    <row r="119" spans="1:65" s="2" customFormat="1" ht="16.5" customHeight="1">
      <c r="A119" s="31"/>
      <c r="B119" s="32"/>
      <c r="C119" s="193" t="s">
        <v>233</v>
      </c>
      <c r="D119" s="193" t="s">
        <v>230</v>
      </c>
      <c r="E119" s="194" t="s">
        <v>329</v>
      </c>
      <c r="F119" s="195" t="s">
        <v>330</v>
      </c>
      <c r="G119" s="196" t="s">
        <v>123</v>
      </c>
      <c r="H119" s="197">
        <v>1</v>
      </c>
      <c r="I119" s="198"/>
      <c r="J119" s="197">
        <f t="shared" si="0"/>
        <v>0</v>
      </c>
      <c r="K119" s="195" t="s">
        <v>124</v>
      </c>
      <c r="L119" s="199"/>
      <c r="M119" s="200" t="s">
        <v>18</v>
      </c>
      <c r="N119" s="201" t="s">
        <v>46</v>
      </c>
      <c r="O119" s="61"/>
      <c r="P119" s="176">
        <f t="shared" si="1"/>
        <v>0</v>
      </c>
      <c r="Q119" s="176">
        <v>2.8400000000000001E-3</v>
      </c>
      <c r="R119" s="176">
        <f t="shared" si="2"/>
        <v>2.8400000000000001E-3</v>
      </c>
      <c r="S119" s="176">
        <v>0</v>
      </c>
      <c r="T119" s="177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8" t="s">
        <v>233</v>
      </c>
      <c r="AT119" s="178" t="s">
        <v>230</v>
      </c>
      <c r="AU119" s="178" t="s">
        <v>85</v>
      </c>
      <c r="AY119" s="14" t="s">
        <v>119</v>
      </c>
      <c r="BE119" s="179">
        <f t="shared" si="4"/>
        <v>0</v>
      </c>
      <c r="BF119" s="179">
        <f t="shared" si="5"/>
        <v>0</v>
      </c>
      <c r="BG119" s="179">
        <f t="shared" si="6"/>
        <v>0</v>
      </c>
      <c r="BH119" s="179">
        <f t="shared" si="7"/>
        <v>0</v>
      </c>
      <c r="BI119" s="179">
        <f t="shared" si="8"/>
        <v>0</v>
      </c>
      <c r="BJ119" s="14" t="s">
        <v>83</v>
      </c>
      <c r="BK119" s="179">
        <f t="shared" si="9"/>
        <v>0</v>
      </c>
      <c r="BL119" s="14" t="s">
        <v>165</v>
      </c>
      <c r="BM119" s="178" t="s">
        <v>331</v>
      </c>
    </row>
    <row r="120" spans="1:65" s="2" customFormat="1" ht="16.5" customHeight="1">
      <c r="A120" s="31"/>
      <c r="B120" s="32"/>
      <c r="C120" s="193" t="s">
        <v>332</v>
      </c>
      <c r="D120" s="193" t="s">
        <v>230</v>
      </c>
      <c r="E120" s="194" t="s">
        <v>333</v>
      </c>
      <c r="F120" s="195" t="s">
        <v>334</v>
      </c>
      <c r="G120" s="196" t="s">
        <v>123</v>
      </c>
      <c r="H120" s="197">
        <v>1</v>
      </c>
      <c r="I120" s="198"/>
      <c r="J120" s="197">
        <f t="shared" si="0"/>
        <v>0</v>
      </c>
      <c r="K120" s="195" t="s">
        <v>124</v>
      </c>
      <c r="L120" s="199"/>
      <c r="M120" s="200" t="s">
        <v>18</v>
      </c>
      <c r="N120" s="201" t="s">
        <v>46</v>
      </c>
      <c r="O120" s="61"/>
      <c r="P120" s="176">
        <f t="shared" si="1"/>
        <v>0</v>
      </c>
      <c r="Q120" s="176">
        <v>2.8E-3</v>
      </c>
      <c r="R120" s="176">
        <f t="shared" si="2"/>
        <v>2.8E-3</v>
      </c>
      <c r="S120" s="176">
        <v>0</v>
      </c>
      <c r="T120" s="177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78" t="s">
        <v>233</v>
      </c>
      <c r="AT120" s="178" t="s">
        <v>230</v>
      </c>
      <c r="AU120" s="178" t="s">
        <v>85</v>
      </c>
      <c r="AY120" s="14" t="s">
        <v>119</v>
      </c>
      <c r="BE120" s="179">
        <f t="shared" si="4"/>
        <v>0</v>
      </c>
      <c r="BF120" s="179">
        <f t="shared" si="5"/>
        <v>0</v>
      </c>
      <c r="BG120" s="179">
        <f t="shared" si="6"/>
        <v>0</v>
      </c>
      <c r="BH120" s="179">
        <f t="shared" si="7"/>
        <v>0</v>
      </c>
      <c r="BI120" s="179">
        <f t="shared" si="8"/>
        <v>0</v>
      </c>
      <c r="BJ120" s="14" t="s">
        <v>83</v>
      </c>
      <c r="BK120" s="179">
        <f t="shared" si="9"/>
        <v>0</v>
      </c>
      <c r="BL120" s="14" t="s">
        <v>165</v>
      </c>
      <c r="BM120" s="178" t="s">
        <v>335</v>
      </c>
    </row>
    <row r="121" spans="1:65" s="2" customFormat="1" ht="16.5" customHeight="1">
      <c r="A121" s="31"/>
      <c r="B121" s="32"/>
      <c r="C121" s="193" t="s">
        <v>336</v>
      </c>
      <c r="D121" s="193" t="s">
        <v>230</v>
      </c>
      <c r="E121" s="194" t="s">
        <v>337</v>
      </c>
      <c r="F121" s="195" t="s">
        <v>338</v>
      </c>
      <c r="G121" s="196" t="s">
        <v>123</v>
      </c>
      <c r="H121" s="197">
        <v>1</v>
      </c>
      <c r="I121" s="198"/>
      <c r="J121" s="197">
        <f t="shared" ref="J121:J152" si="10">ROUND((ROUND(I121,2))*(ROUND(H121,2)),2)</f>
        <v>0</v>
      </c>
      <c r="K121" s="195" t="s">
        <v>124</v>
      </c>
      <c r="L121" s="199"/>
      <c r="M121" s="200" t="s">
        <v>18</v>
      </c>
      <c r="N121" s="201" t="s">
        <v>46</v>
      </c>
      <c r="O121" s="61"/>
      <c r="P121" s="176">
        <f t="shared" ref="P121:P140" si="11">O121*H121</f>
        <v>0</v>
      </c>
      <c r="Q121" s="176">
        <v>2.8300000000000001E-3</v>
      </c>
      <c r="R121" s="176">
        <f t="shared" ref="R121:R140" si="12">Q121*H121</f>
        <v>2.8300000000000001E-3</v>
      </c>
      <c r="S121" s="176">
        <v>0</v>
      </c>
      <c r="T121" s="177">
        <f t="shared" ref="T121:T140" si="1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8" t="s">
        <v>233</v>
      </c>
      <c r="AT121" s="178" t="s">
        <v>230</v>
      </c>
      <c r="AU121" s="178" t="s">
        <v>85</v>
      </c>
      <c r="AY121" s="14" t="s">
        <v>119</v>
      </c>
      <c r="BE121" s="179">
        <f t="shared" ref="BE121:BE140" si="14">IF(N121="základní",J121,0)</f>
        <v>0</v>
      </c>
      <c r="BF121" s="179">
        <f t="shared" ref="BF121:BF140" si="15">IF(N121="snížená",J121,0)</f>
        <v>0</v>
      </c>
      <c r="BG121" s="179">
        <f t="shared" ref="BG121:BG140" si="16">IF(N121="zákl. přenesená",J121,0)</f>
        <v>0</v>
      </c>
      <c r="BH121" s="179">
        <f t="shared" ref="BH121:BH140" si="17">IF(N121="sníž. přenesená",J121,0)</f>
        <v>0</v>
      </c>
      <c r="BI121" s="179">
        <f t="shared" ref="BI121:BI140" si="18">IF(N121="nulová",J121,0)</f>
        <v>0</v>
      </c>
      <c r="BJ121" s="14" t="s">
        <v>83</v>
      </c>
      <c r="BK121" s="179">
        <f t="shared" ref="BK121:BK140" si="19">ROUND((ROUND(I121,2))*(ROUND(H121,2)),2)</f>
        <v>0</v>
      </c>
      <c r="BL121" s="14" t="s">
        <v>165</v>
      </c>
      <c r="BM121" s="178" t="s">
        <v>339</v>
      </c>
    </row>
    <row r="122" spans="1:65" s="2" customFormat="1" ht="16.5" customHeight="1">
      <c r="A122" s="31"/>
      <c r="B122" s="32"/>
      <c r="C122" s="193" t="s">
        <v>340</v>
      </c>
      <c r="D122" s="193" t="s">
        <v>230</v>
      </c>
      <c r="E122" s="194" t="s">
        <v>341</v>
      </c>
      <c r="F122" s="195" t="s">
        <v>342</v>
      </c>
      <c r="G122" s="196" t="s">
        <v>123</v>
      </c>
      <c r="H122" s="197">
        <v>1</v>
      </c>
      <c r="I122" s="198"/>
      <c r="J122" s="197">
        <f t="shared" si="10"/>
        <v>0</v>
      </c>
      <c r="K122" s="195" t="s">
        <v>124</v>
      </c>
      <c r="L122" s="199"/>
      <c r="M122" s="200" t="s">
        <v>18</v>
      </c>
      <c r="N122" s="201" t="s">
        <v>46</v>
      </c>
      <c r="O122" s="61"/>
      <c r="P122" s="176">
        <f t="shared" si="11"/>
        <v>0</v>
      </c>
      <c r="Q122" s="176">
        <v>2.8700000000000002E-3</v>
      </c>
      <c r="R122" s="176">
        <f t="shared" si="12"/>
        <v>2.8700000000000002E-3</v>
      </c>
      <c r="S122" s="176">
        <v>0</v>
      </c>
      <c r="T122" s="177">
        <f t="shared" si="1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78" t="s">
        <v>233</v>
      </c>
      <c r="AT122" s="178" t="s">
        <v>230</v>
      </c>
      <c r="AU122" s="178" t="s">
        <v>85</v>
      </c>
      <c r="AY122" s="14" t="s">
        <v>119</v>
      </c>
      <c r="BE122" s="179">
        <f t="shared" si="14"/>
        <v>0</v>
      </c>
      <c r="BF122" s="179">
        <f t="shared" si="15"/>
        <v>0</v>
      </c>
      <c r="BG122" s="179">
        <f t="shared" si="16"/>
        <v>0</v>
      </c>
      <c r="BH122" s="179">
        <f t="shared" si="17"/>
        <v>0</v>
      </c>
      <c r="BI122" s="179">
        <f t="shared" si="18"/>
        <v>0</v>
      </c>
      <c r="BJ122" s="14" t="s">
        <v>83</v>
      </c>
      <c r="BK122" s="179">
        <f t="shared" si="19"/>
        <v>0</v>
      </c>
      <c r="BL122" s="14" t="s">
        <v>165</v>
      </c>
      <c r="BM122" s="178" t="s">
        <v>343</v>
      </c>
    </row>
    <row r="123" spans="1:65" s="2" customFormat="1" ht="16.5" customHeight="1">
      <c r="A123" s="31"/>
      <c r="B123" s="32"/>
      <c r="C123" s="193" t="s">
        <v>344</v>
      </c>
      <c r="D123" s="193" t="s">
        <v>230</v>
      </c>
      <c r="E123" s="194" t="s">
        <v>345</v>
      </c>
      <c r="F123" s="195" t="s">
        <v>346</v>
      </c>
      <c r="G123" s="196" t="s">
        <v>123</v>
      </c>
      <c r="H123" s="197">
        <v>1</v>
      </c>
      <c r="I123" s="198"/>
      <c r="J123" s="197">
        <f t="shared" si="10"/>
        <v>0</v>
      </c>
      <c r="K123" s="195" t="s">
        <v>124</v>
      </c>
      <c r="L123" s="199"/>
      <c r="M123" s="200" t="s">
        <v>18</v>
      </c>
      <c r="N123" s="201" t="s">
        <v>46</v>
      </c>
      <c r="O123" s="61"/>
      <c r="P123" s="176">
        <f t="shared" si="11"/>
        <v>0</v>
      </c>
      <c r="Q123" s="176">
        <v>2.8400000000000001E-3</v>
      </c>
      <c r="R123" s="176">
        <f t="shared" si="12"/>
        <v>2.8400000000000001E-3</v>
      </c>
      <c r="S123" s="176">
        <v>0</v>
      </c>
      <c r="T123" s="177">
        <f t="shared" si="1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8" t="s">
        <v>233</v>
      </c>
      <c r="AT123" s="178" t="s">
        <v>230</v>
      </c>
      <c r="AU123" s="178" t="s">
        <v>85</v>
      </c>
      <c r="AY123" s="14" t="s">
        <v>119</v>
      </c>
      <c r="BE123" s="179">
        <f t="shared" si="14"/>
        <v>0</v>
      </c>
      <c r="BF123" s="179">
        <f t="shared" si="15"/>
        <v>0</v>
      </c>
      <c r="BG123" s="179">
        <f t="shared" si="16"/>
        <v>0</v>
      </c>
      <c r="BH123" s="179">
        <f t="shared" si="17"/>
        <v>0</v>
      </c>
      <c r="BI123" s="179">
        <f t="shared" si="18"/>
        <v>0</v>
      </c>
      <c r="BJ123" s="14" t="s">
        <v>83</v>
      </c>
      <c r="BK123" s="179">
        <f t="shared" si="19"/>
        <v>0</v>
      </c>
      <c r="BL123" s="14" t="s">
        <v>165</v>
      </c>
      <c r="BM123" s="178" t="s">
        <v>347</v>
      </c>
    </row>
    <row r="124" spans="1:65" s="2" customFormat="1" ht="16.5" customHeight="1">
      <c r="A124" s="31"/>
      <c r="B124" s="32"/>
      <c r="C124" s="193" t="s">
        <v>348</v>
      </c>
      <c r="D124" s="193" t="s">
        <v>230</v>
      </c>
      <c r="E124" s="194" t="s">
        <v>349</v>
      </c>
      <c r="F124" s="195" t="s">
        <v>350</v>
      </c>
      <c r="G124" s="196" t="s">
        <v>123</v>
      </c>
      <c r="H124" s="197">
        <v>1</v>
      </c>
      <c r="I124" s="198"/>
      <c r="J124" s="197">
        <f t="shared" si="10"/>
        <v>0</v>
      </c>
      <c r="K124" s="195" t="s">
        <v>124</v>
      </c>
      <c r="L124" s="199"/>
      <c r="M124" s="200" t="s">
        <v>18</v>
      </c>
      <c r="N124" s="201" t="s">
        <v>46</v>
      </c>
      <c r="O124" s="61"/>
      <c r="P124" s="176">
        <f t="shared" si="11"/>
        <v>0</v>
      </c>
      <c r="Q124" s="176">
        <v>2.8400000000000001E-3</v>
      </c>
      <c r="R124" s="176">
        <f t="shared" si="12"/>
        <v>2.8400000000000001E-3</v>
      </c>
      <c r="S124" s="176">
        <v>0</v>
      </c>
      <c r="T124" s="177">
        <f t="shared" si="1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8" t="s">
        <v>233</v>
      </c>
      <c r="AT124" s="178" t="s">
        <v>230</v>
      </c>
      <c r="AU124" s="178" t="s">
        <v>85</v>
      </c>
      <c r="AY124" s="14" t="s">
        <v>119</v>
      </c>
      <c r="BE124" s="179">
        <f t="shared" si="14"/>
        <v>0</v>
      </c>
      <c r="BF124" s="179">
        <f t="shared" si="15"/>
        <v>0</v>
      </c>
      <c r="BG124" s="179">
        <f t="shared" si="16"/>
        <v>0</v>
      </c>
      <c r="BH124" s="179">
        <f t="shared" si="17"/>
        <v>0</v>
      </c>
      <c r="BI124" s="179">
        <f t="shared" si="18"/>
        <v>0</v>
      </c>
      <c r="BJ124" s="14" t="s">
        <v>83</v>
      </c>
      <c r="BK124" s="179">
        <f t="shared" si="19"/>
        <v>0</v>
      </c>
      <c r="BL124" s="14" t="s">
        <v>165</v>
      </c>
      <c r="BM124" s="178" t="s">
        <v>351</v>
      </c>
    </row>
    <row r="125" spans="1:65" s="2" customFormat="1" ht="16.5" customHeight="1">
      <c r="A125" s="31"/>
      <c r="B125" s="32"/>
      <c r="C125" s="193" t="s">
        <v>352</v>
      </c>
      <c r="D125" s="193" t="s">
        <v>230</v>
      </c>
      <c r="E125" s="194" t="s">
        <v>353</v>
      </c>
      <c r="F125" s="195" t="s">
        <v>354</v>
      </c>
      <c r="G125" s="196" t="s">
        <v>123</v>
      </c>
      <c r="H125" s="197">
        <v>1</v>
      </c>
      <c r="I125" s="198"/>
      <c r="J125" s="197">
        <f t="shared" si="10"/>
        <v>0</v>
      </c>
      <c r="K125" s="195" t="s">
        <v>124</v>
      </c>
      <c r="L125" s="199"/>
      <c r="M125" s="200" t="s">
        <v>18</v>
      </c>
      <c r="N125" s="201" t="s">
        <v>46</v>
      </c>
      <c r="O125" s="61"/>
      <c r="P125" s="176">
        <f t="shared" si="11"/>
        <v>0</v>
      </c>
      <c r="Q125" s="176">
        <v>2.8400000000000001E-3</v>
      </c>
      <c r="R125" s="176">
        <f t="shared" si="12"/>
        <v>2.8400000000000001E-3</v>
      </c>
      <c r="S125" s="176">
        <v>0</v>
      </c>
      <c r="T125" s="177">
        <f t="shared" si="1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78" t="s">
        <v>233</v>
      </c>
      <c r="AT125" s="178" t="s">
        <v>230</v>
      </c>
      <c r="AU125" s="178" t="s">
        <v>85</v>
      </c>
      <c r="AY125" s="14" t="s">
        <v>119</v>
      </c>
      <c r="BE125" s="179">
        <f t="shared" si="14"/>
        <v>0</v>
      </c>
      <c r="BF125" s="179">
        <f t="shared" si="15"/>
        <v>0</v>
      </c>
      <c r="BG125" s="179">
        <f t="shared" si="16"/>
        <v>0</v>
      </c>
      <c r="BH125" s="179">
        <f t="shared" si="17"/>
        <v>0</v>
      </c>
      <c r="BI125" s="179">
        <f t="shared" si="18"/>
        <v>0</v>
      </c>
      <c r="BJ125" s="14" t="s">
        <v>83</v>
      </c>
      <c r="BK125" s="179">
        <f t="shared" si="19"/>
        <v>0</v>
      </c>
      <c r="BL125" s="14" t="s">
        <v>165</v>
      </c>
      <c r="BM125" s="178" t="s">
        <v>355</v>
      </c>
    </row>
    <row r="126" spans="1:65" s="2" customFormat="1" ht="16.5" customHeight="1">
      <c r="A126" s="31"/>
      <c r="B126" s="32"/>
      <c r="C126" s="193" t="s">
        <v>356</v>
      </c>
      <c r="D126" s="193" t="s">
        <v>230</v>
      </c>
      <c r="E126" s="194" t="s">
        <v>357</v>
      </c>
      <c r="F126" s="195" t="s">
        <v>358</v>
      </c>
      <c r="G126" s="196" t="s">
        <v>123</v>
      </c>
      <c r="H126" s="197">
        <v>1</v>
      </c>
      <c r="I126" s="198"/>
      <c r="J126" s="197">
        <f t="shared" si="10"/>
        <v>0</v>
      </c>
      <c r="K126" s="195" t="s">
        <v>124</v>
      </c>
      <c r="L126" s="199"/>
      <c r="M126" s="200" t="s">
        <v>18</v>
      </c>
      <c r="N126" s="201" t="s">
        <v>46</v>
      </c>
      <c r="O126" s="61"/>
      <c r="P126" s="176">
        <f t="shared" si="11"/>
        <v>0</v>
      </c>
      <c r="Q126" s="176">
        <v>2.8400000000000001E-3</v>
      </c>
      <c r="R126" s="176">
        <f t="shared" si="12"/>
        <v>2.8400000000000001E-3</v>
      </c>
      <c r="S126" s="176">
        <v>0</v>
      </c>
      <c r="T126" s="177">
        <f t="shared" si="1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8" t="s">
        <v>233</v>
      </c>
      <c r="AT126" s="178" t="s">
        <v>230</v>
      </c>
      <c r="AU126" s="178" t="s">
        <v>85</v>
      </c>
      <c r="AY126" s="14" t="s">
        <v>119</v>
      </c>
      <c r="BE126" s="179">
        <f t="shared" si="14"/>
        <v>0</v>
      </c>
      <c r="BF126" s="179">
        <f t="shared" si="15"/>
        <v>0</v>
      </c>
      <c r="BG126" s="179">
        <f t="shared" si="16"/>
        <v>0</v>
      </c>
      <c r="BH126" s="179">
        <f t="shared" si="17"/>
        <v>0</v>
      </c>
      <c r="BI126" s="179">
        <f t="shared" si="18"/>
        <v>0</v>
      </c>
      <c r="BJ126" s="14" t="s">
        <v>83</v>
      </c>
      <c r="BK126" s="179">
        <f t="shared" si="19"/>
        <v>0</v>
      </c>
      <c r="BL126" s="14" t="s">
        <v>165</v>
      </c>
      <c r="BM126" s="178" t="s">
        <v>359</v>
      </c>
    </row>
    <row r="127" spans="1:65" s="2" customFormat="1" ht="16.5" customHeight="1">
      <c r="A127" s="31"/>
      <c r="B127" s="32"/>
      <c r="C127" s="193" t="s">
        <v>360</v>
      </c>
      <c r="D127" s="193" t="s">
        <v>230</v>
      </c>
      <c r="E127" s="194" t="s">
        <v>361</v>
      </c>
      <c r="F127" s="195" t="s">
        <v>362</v>
      </c>
      <c r="G127" s="196" t="s">
        <v>123</v>
      </c>
      <c r="H127" s="197">
        <v>1</v>
      </c>
      <c r="I127" s="198"/>
      <c r="J127" s="197">
        <f t="shared" si="10"/>
        <v>0</v>
      </c>
      <c r="K127" s="195" t="s">
        <v>124</v>
      </c>
      <c r="L127" s="199"/>
      <c r="M127" s="200" t="s">
        <v>18</v>
      </c>
      <c r="N127" s="201" t="s">
        <v>46</v>
      </c>
      <c r="O127" s="61"/>
      <c r="P127" s="176">
        <f t="shared" si="11"/>
        <v>0</v>
      </c>
      <c r="Q127" s="176">
        <v>2.8400000000000001E-3</v>
      </c>
      <c r="R127" s="176">
        <f t="shared" si="12"/>
        <v>2.8400000000000001E-3</v>
      </c>
      <c r="S127" s="176">
        <v>0</v>
      </c>
      <c r="T127" s="177">
        <f t="shared" si="1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8" t="s">
        <v>233</v>
      </c>
      <c r="AT127" s="178" t="s">
        <v>230</v>
      </c>
      <c r="AU127" s="178" t="s">
        <v>85</v>
      </c>
      <c r="AY127" s="14" t="s">
        <v>119</v>
      </c>
      <c r="BE127" s="179">
        <f t="shared" si="14"/>
        <v>0</v>
      </c>
      <c r="BF127" s="179">
        <f t="shared" si="15"/>
        <v>0</v>
      </c>
      <c r="BG127" s="179">
        <f t="shared" si="16"/>
        <v>0</v>
      </c>
      <c r="BH127" s="179">
        <f t="shared" si="17"/>
        <v>0</v>
      </c>
      <c r="BI127" s="179">
        <f t="shared" si="18"/>
        <v>0</v>
      </c>
      <c r="BJ127" s="14" t="s">
        <v>83</v>
      </c>
      <c r="BK127" s="179">
        <f t="shared" si="19"/>
        <v>0</v>
      </c>
      <c r="BL127" s="14" t="s">
        <v>165</v>
      </c>
      <c r="BM127" s="178" t="s">
        <v>363</v>
      </c>
    </row>
    <row r="128" spans="1:65" s="2" customFormat="1" ht="16.5" customHeight="1">
      <c r="A128" s="31"/>
      <c r="B128" s="32"/>
      <c r="C128" s="193" t="s">
        <v>364</v>
      </c>
      <c r="D128" s="193" t="s">
        <v>230</v>
      </c>
      <c r="E128" s="194" t="s">
        <v>365</v>
      </c>
      <c r="F128" s="195" t="s">
        <v>366</v>
      </c>
      <c r="G128" s="196" t="s">
        <v>123</v>
      </c>
      <c r="H128" s="197">
        <v>1</v>
      </c>
      <c r="I128" s="198"/>
      <c r="J128" s="197">
        <f t="shared" si="10"/>
        <v>0</v>
      </c>
      <c r="K128" s="195" t="s">
        <v>124</v>
      </c>
      <c r="L128" s="199"/>
      <c r="M128" s="200" t="s">
        <v>18</v>
      </c>
      <c r="N128" s="201" t="s">
        <v>46</v>
      </c>
      <c r="O128" s="61"/>
      <c r="P128" s="176">
        <f t="shared" si="11"/>
        <v>0</v>
      </c>
      <c r="Q128" s="176">
        <v>2.9099999999999998E-3</v>
      </c>
      <c r="R128" s="176">
        <f t="shared" si="12"/>
        <v>2.9099999999999998E-3</v>
      </c>
      <c r="S128" s="176">
        <v>0</v>
      </c>
      <c r="T128" s="177">
        <f t="shared" si="1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8" t="s">
        <v>233</v>
      </c>
      <c r="AT128" s="178" t="s">
        <v>230</v>
      </c>
      <c r="AU128" s="178" t="s">
        <v>85</v>
      </c>
      <c r="AY128" s="14" t="s">
        <v>119</v>
      </c>
      <c r="BE128" s="179">
        <f t="shared" si="14"/>
        <v>0</v>
      </c>
      <c r="BF128" s="179">
        <f t="shared" si="15"/>
        <v>0</v>
      </c>
      <c r="BG128" s="179">
        <f t="shared" si="16"/>
        <v>0</v>
      </c>
      <c r="BH128" s="179">
        <f t="shared" si="17"/>
        <v>0</v>
      </c>
      <c r="BI128" s="179">
        <f t="shared" si="18"/>
        <v>0</v>
      </c>
      <c r="BJ128" s="14" t="s">
        <v>83</v>
      </c>
      <c r="BK128" s="179">
        <f t="shared" si="19"/>
        <v>0</v>
      </c>
      <c r="BL128" s="14" t="s">
        <v>165</v>
      </c>
      <c r="BM128" s="178" t="s">
        <v>367</v>
      </c>
    </row>
    <row r="129" spans="1:65" s="2" customFormat="1" ht="16.5" customHeight="1">
      <c r="A129" s="31"/>
      <c r="B129" s="32"/>
      <c r="C129" s="193" t="s">
        <v>368</v>
      </c>
      <c r="D129" s="193" t="s">
        <v>230</v>
      </c>
      <c r="E129" s="194" t="s">
        <v>369</v>
      </c>
      <c r="F129" s="195" t="s">
        <v>370</v>
      </c>
      <c r="G129" s="196" t="s">
        <v>123</v>
      </c>
      <c r="H129" s="197">
        <v>1</v>
      </c>
      <c r="I129" s="198"/>
      <c r="J129" s="197">
        <f t="shared" si="10"/>
        <v>0</v>
      </c>
      <c r="K129" s="195" t="s">
        <v>124</v>
      </c>
      <c r="L129" s="199"/>
      <c r="M129" s="200" t="s">
        <v>18</v>
      </c>
      <c r="N129" s="201" t="s">
        <v>46</v>
      </c>
      <c r="O129" s="61"/>
      <c r="P129" s="176">
        <f t="shared" si="11"/>
        <v>0</v>
      </c>
      <c r="Q129" s="176">
        <v>2.8700000000000002E-3</v>
      </c>
      <c r="R129" s="176">
        <f t="shared" si="12"/>
        <v>2.8700000000000002E-3</v>
      </c>
      <c r="S129" s="176">
        <v>0</v>
      </c>
      <c r="T129" s="177">
        <f t="shared" si="1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8" t="s">
        <v>233</v>
      </c>
      <c r="AT129" s="178" t="s">
        <v>230</v>
      </c>
      <c r="AU129" s="178" t="s">
        <v>85</v>
      </c>
      <c r="AY129" s="14" t="s">
        <v>119</v>
      </c>
      <c r="BE129" s="179">
        <f t="shared" si="14"/>
        <v>0</v>
      </c>
      <c r="BF129" s="179">
        <f t="shared" si="15"/>
        <v>0</v>
      </c>
      <c r="BG129" s="179">
        <f t="shared" si="16"/>
        <v>0</v>
      </c>
      <c r="BH129" s="179">
        <f t="shared" si="17"/>
        <v>0</v>
      </c>
      <c r="BI129" s="179">
        <f t="shared" si="18"/>
        <v>0</v>
      </c>
      <c r="BJ129" s="14" t="s">
        <v>83</v>
      </c>
      <c r="BK129" s="179">
        <f t="shared" si="19"/>
        <v>0</v>
      </c>
      <c r="BL129" s="14" t="s">
        <v>165</v>
      </c>
      <c r="BM129" s="178" t="s">
        <v>371</v>
      </c>
    </row>
    <row r="130" spans="1:65" s="2" customFormat="1" ht="16.5" customHeight="1">
      <c r="A130" s="31"/>
      <c r="B130" s="32"/>
      <c r="C130" s="193" t="s">
        <v>372</v>
      </c>
      <c r="D130" s="193" t="s">
        <v>230</v>
      </c>
      <c r="E130" s="194" t="s">
        <v>373</v>
      </c>
      <c r="F130" s="195" t="s">
        <v>374</v>
      </c>
      <c r="G130" s="196" t="s">
        <v>123</v>
      </c>
      <c r="H130" s="197">
        <v>1</v>
      </c>
      <c r="I130" s="198"/>
      <c r="J130" s="197">
        <f t="shared" si="10"/>
        <v>0</v>
      </c>
      <c r="K130" s="195" t="s">
        <v>124</v>
      </c>
      <c r="L130" s="199"/>
      <c r="M130" s="200" t="s">
        <v>18</v>
      </c>
      <c r="N130" s="201" t="s">
        <v>46</v>
      </c>
      <c r="O130" s="61"/>
      <c r="P130" s="176">
        <f t="shared" si="11"/>
        <v>0</v>
      </c>
      <c r="Q130" s="176">
        <v>2.8500000000000001E-3</v>
      </c>
      <c r="R130" s="176">
        <f t="shared" si="12"/>
        <v>2.8500000000000001E-3</v>
      </c>
      <c r="S130" s="176">
        <v>0</v>
      </c>
      <c r="T130" s="177">
        <f t="shared" si="1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8" t="s">
        <v>233</v>
      </c>
      <c r="AT130" s="178" t="s">
        <v>230</v>
      </c>
      <c r="AU130" s="178" t="s">
        <v>85</v>
      </c>
      <c r="AY130" s="14" t="s">
        <v>119</v>
      </c>
      <c r="BE130" s="179">
        <f t="shared" si="14"/>
        <v>0</v>
      </c>
      <c r="BF130" s="179">
        <f t="shared" si="15"/>
        <v>0</v>
      </c>
      <c r="BG130" s="179">
        <f t="shared" si="16"/>
        <v>0</v>
      </c>
      <c r="BH130" s="179">
        <f t="shared" si="17"/>
        <v>0</v>
      </c>
      <c r="BI130" s="179">
        <f t="shared" si="18"/>
        <v>0</v>
      </c>
      <c r="BJ130" s="14" t="s">
        <v>83</v>
      </c>
      <c r="BK130" s="179">
        <f t="shared" si="19"/>
        <v>0</v>
      </c>
      <c r="BL130" s="14" t="s">
        <v>165</v>
      </c>
      <c r="BM130" s="178" t="s">
        <v>375</v>
      </c>
    </row>
    <row r="131" spans="1:65" s="2" customFormat="1" ht="16.5" customHeight="1">
      <c r="A131" s="31"/>
      <c r="B131" s="32"/>
      <c r="C131" s="193" t="s">
        <v>376</v>
      </c>
      <c r="D131" s="193" t="s">
        <v>230</v>
      </c>
      <c r="E131" s="194" t="s">
        <v>377</v>
      </c>
      <c r="F131" s="195" t="s">
        <v>378</v>
      </c>
      <c r="G131" s="196" t="s">
        <v>123</v>
      </c>
      <c r="H131" s="197">
        <v>1</v>
      </c>
      <c r="I131" s="198"/>
      <c r="J131" s="197">
        <f t="shared" si="10"/>
        <v>0</v>
      </c>
      <c r="K131" s="195" t="s">
        <v>124</v>
      </c>
      <c r="L131" s="199"/>
      <c r="M131" s="200" t="s">
        <v>18</v>
      </c>
      <c r="N131" s="201" t="s">
        <v>46</v>
      </c>
      <c r="O131" s="61"/>
      <c r="P131" s="176">
        <f t="shared" si="11"/>
        <v>0</v>
      </c>
      <c r="Q131" s="176">
        <v>2.8900000000000002E-3</v>
      </c>
      <c r="R131" s="176">
        <f t="shared" si="12"/>
        <v>2.8900000000000002E-3</v>
      </c>
      <c r="S131" s="176">
        <v>0</v>
      </c>
      <c r="T131" s="177">
        <f t="shared" si="1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8" t="s">
        <v>233</v>
      </c>
      <c r="AT131" s="178" t="s">
        <v>230</v>
      </c>
      <c r="AU131" s="178" t="s">
        <v>85</v>
      </c>
      <c r="AY131" s="14" t="s">
        <v>119</v>
      </c>
      <c r="BE131" s="179">
        <f t="shared" si="14"/>
        <v>0</v>
      </c>
      <c r="BF131" s="179">
        <f t="shared" si="15"/>
        <v>0</v>
      </c>
      <c r="BG131" s="179">
        <f t="shared" si="16"/>
        <v>0</v>
      </c>
      <c r="BH131" s="179">
        <f t="shared" si="17"/>
        <v>0</v>
      </c>
      <c r="BI131" s="179">
        <f t="shared" si="18"/>
        <v>0</v>
      </c>
      <c r="BJ131" s="14" t="s">
        <v>83</v>
      </c>
      <c r="BK131" s="179">
        <f t="shared" si="19"/>
        <v>0</v>
      </c>
      <c r="BL131" s="14" t="s">
        <v>165</v>
      </c>
      <c r="BM131" s="178" t="s">
        <v>379</v>
      </c>
    </row>
    <row r="132" spans="1:65" s="2" customFormat="1" ht="16.5" customHeight="1">
      <c r="A132" s="31"/>
      <c r="B132" s="32"/>
      <c r="C132" s="193" t="s">
        <v>380</v>
      </c>
      <c r="D132" s="193" t="s">
        <v>230</v>
      </c>
      <c r="E132" s="194" t="s">
        <v>381</v>
      </c>
      <c r="F132" s="195" t="s">
        <v>382</v>
      </c>
      <c r="G132" s="196" t="s">
        <v>123</v>
      </c>
      <c r="H132" s="197">
        <v>1</v>
      </c>
      <c r="I132" s="198"/>
      <c r="J132" s="197">
        <f t="shared" si="10"/>
        <v>0</v>
      </c>
      <c r="K132" s="195" t="s">
        <v>124</v>
      </c>
      <c r="L132" s="199"/>
      <c r="M132" s="200" t="s">
        <v>18</v>
      </c>
      <c r="N132" s="201" t="s">
        <v>46</v>
      </c>
      <c r="O132" s="61"/>
      <c r="P132" s="176">
        <f t="shared" si="11"/>
        <v>0</v>
      </c>
      <c r="Q132" s="176">
        <v>2.8400000000000001E-3</v>
      </c>
      <c r="R132" s="176">
        <f t="shared" si="12"/>
        <v>2.8400000000000001E-3</v>
      </c>
      <c r="S132" s="176">
        <v>0</v>
      </c>
      <c r="T132" s="177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8" t="s">
        <v>233</v>
      </c>
      <c r="AT132" s="178" t="s">
        <v>230</v>
      </c>
      <c r="AU132" s="178" t="s">
        <v>85</v>
      </c>
      <c r="AY132" s="14" t="s">
        <v>119</v>
      </c>
      <c r="BE132" s="179">
        <f t="shared" si="14"/>
        <v>0</v>
      </c>
      <c r="BF132" s="179">
        <f t="shared" si="15"/>
        <v>0</v>
      </c>
      <c r="BG132" s="179">
        <f t="shared" si="16"/>
        <v>0</v>
      </c>
      <c r="BH132" s="179">
        <f t="shared" si="17"/>
        <v>0</v>
      </c>
      <c r="BI132" s="179">
        <f t="shared" si="18"/>
        <v>0</v>
      </c>
      <c r="BJ132" s="14" t="s">
        <v>83</v>
      </c>
      <c r="BK132" s="179">
        <f t="shared" si="19"/>
        <v>0</v>
      </c>
      <c r="BL132" s="14" t="s">
        <v>165</v>
      </c>
      <c r="BM132" s="178" t="s">
        <v>383</v>
      </c>
    </row>
    <row r="133" spans="1:65" s="2" customFormat="1" ht="16.5" customHeight="1">
      <c r="A133" s="31"/>
      <c r="B133" s="32"/>
      <c r="C133" s="193" t="s">
        <v>384</v>
      </c>
      <c r="D133" s="193" t="s">
        <v>230</v>
      </c>
      <c r="E133" s="194" t="s">
        <v>385</v>
      </c>
      <c r="F133" s="195" t="s">
        <v>386</v>
      </c>
      <c r="G133" s="196" t="s">
        <v>123</v>
      </c>
      <c r="H133" s="197">
        <v>1</v>
      </c>
      <c r="I133" s="198"/>
      <c r="J133" s="197">
        <f t="shared" si="10"/>
        <v>0</v>
      </c>
      <c r="K133" s="195" t="s">
        <v>124</v>
      </c>
      <c r="L133" s="199"/>
      <c r="M133" s="200" t="s">
        <v>18</v>
      </c>
      <c r="N133" s="201" t="s">
        <v>46</v>
      </c>
      <c r="O133" s="61"/>
      <c r="P133" s="176">
        <f t="shared" si="11"/>
        <v>0</v>
      </c>
      <c r="Q133" s="176">
        <v>2.8600000000000001E-3</v>
      </c>
      <c r="R133" s="176">
        <f t="shared" si="12"/>
        <v>2.8600000000000001E-3</v>
      </c>
      <c r="S133" s="176">
        <v>0</v>
      </c>
      <c r="T133" s="177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8" t="s">
        <v>233</v>
      </c>
      <c r="AT133" s="178" t="s">
        <v>230</v>
      </c>
      <c r="AU133" s="178" t="s">
        <v>85</v>
      </c>
      <c r="AY133" s="14" t="s">
        <v>119</v>
      </c>
      <c r="BE133" s="179">
        <f t="shared" si="14"/>
        <v>0</v>
      </c>
      <c r="BF133" s="179">
        <f t="shared" si="15"/>
        <v>0</v>
      </c>
      <c r="BG133" s="179">
        <f t="shared" si="16"/>
        <v>0</v>
      </c>
      <c r="BH133" s="179">
        <f t="shared" si="17"/>
        <v>0</v>
      </c>
      <c r="BI133" s="179">
        <f t="shared" si="18"/>
        <v>0</v>
      </c>
      <c r="BJ133" s="14" t="s">
        <v>83</v>
      </c>
      <c r="BK133" s="179">
        <f t="shared" si="19"/>
        <v>0</v>
      </c>
      <c r="BL133" s="14" t="s">
        <v>165</v>
      </c>
      <c r="BM133" s="178" t="s">
        <v>387</v>
      </c>
    </row>
    <row r="134" spans="1:65" s="2" customFormat="1" ht="16.5" customHeight="1">
      <c r="A134" s="31"/>
      <c r="B134" s="32"/>
      <c r="C134" s="193" t="s">
        <v>388</v>
      </c>
      <c r="D134" s="193" t="s">
        <v>230</v>
      </c>
      <c r="E134" s="194" t="s">
        <v>389</v>
      </c>
      <c r="F134" s="195" t="s">
        <v>390</v>
      </c>
      <c r="G134" s="196" t="s">
        <v>123</v>
      </c>
      <c r="H134" s="197">
        <v>1</v>
      </c>
      <c r="I134" s="198"/>
      <c r="J134" s="197">
        <f t="shared" si="10"/>
        <v>0</v>
      </c>
      <c r="K134" s="195" t="s">
        <v>124</v>
      </c>
      <c r="L134" s="199"/>
      <c r="M134" s="200" t="s">
        <v>18</v>
      </c>
      <c r="N134" s="201" t="s">
        <v>46</v>
      </c>
      <c r="O134" s="61"/>
      <c r="P134" s="176">
        <f t="shared" si="11"/>
        <v>0</v>
      </c>
      <c r="Q134" s="176">
        <v>2.8900000000000002E-3</v>
      </c>
      <c r="R134" s="176">
        <f t="shared" si="12"/>
        <v>2.8900000000000002E-3</v>
      </c>
      <c r="S134" s="176">
        <v>0</v>
      </c>
      <c r="T134" s="177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8" t="s">
        <v>233</v>
      </c>
      <c r="AT134" s="178" t="s">
        <v>230</v>
      </c>
      <c r="AU134" s="178" t="s">
        <v>85</v>
      </c>
      <c r="AY134" s="14" t="s">
        <v>119</v>
      </c>
      <c r="BE134" s="179">
        <f t="shared" si="14"/>
        <v>0</v>
      </c>
      <c r="BF134" s="179">
        <f t="shared" si="15"/>
        <v>0</v>
      </c>
      <c r="BG134" s="179">
        <f t="shared" si="16"/>
        <v>0</v>
      </c>
      <c r="BH134" s="179">
        <f t="shared" si="17"/>
        <v>0</v>
      </c>
      <c r="BI134" s="179">
        <f t="shared" si="18"/>
        <v>0</v>
      </c>
      <c r="BJ134" s="14" t="s">
        <v>83</v>
      </c>
      <c r="BK134" s="179">
        <f t="shared" si="19"/>
        <v>0</v>
      </c>
      <c r="BL134" s="14" t="s">
        <v>165</v>
      </c>
      <c r="BM134" s="178" t="s">
        <v>391</v>
      </c>
    </row>
    <row r="135" spans="1:65" s="2" customFormat="1" ht="16.5" customHeight="1">
      <c r="A135" s="31"/>
      <c r="B135" s="32"/>
      <c r="C135" s="193" t="s">
        <v>392</v>
      </c>
      <c r="D135" s="193" t="s">
        <v>230</v>
      </c>
      <c r="E135" s="194" t="s">
        <v>393</v>
      </c>
      <c r="F135" s="195" t="s">
        <v>394</v>
      </c>
      <c r="G135" s="196" t="s">
        <v>123</v>
      </c>
      <c r="H135" s="197">
        <v>1</v>
      </c>
      <c r="I135" s="198"/>
      <c r="J135" s="197">
        <f t="shared" si="10"/>
        <v>0</v>
      </c>
      <c r="K135" s="195" t="s">
        <v>124</v>
      </c>
      <c r="L135" s="199"/>
      <c r="M135" s="200" t="s">
        <v>18</v>
      </c>
      <c r="N135" s="201" t="s">
        <v>46</v>
      </c>
      <c r="O135" s="61"/>
      <c r="P135" s="176">
        <f t="shared" si="11"/>
        <v>0</v>
      </c>
      <c r="Q135" s="176">
        <v>2.8300000000000001E-3</v>
      </c>
      <c r="R135" s="176">
        <f t="shared" si="12"/>
        <v>2.8300000000000001E-3</v>
      </c>
      <c r="S135" s="176">
        <v>0</v>
      </c>
      <c r="T135" s="177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8" t="s">
        <v>233</v>
      </c>
      <c r="AT135" s="178" t="s">
        <v>230</v>
      </c>
      <c r="AU135" s="178" t="s">
        <v>85</v>
      </c>
      <c r="AY135" s="14" t="s">
        <v>119</v>
      </c>
      <c r="BE135" s="179">
        <f t="shared" si="14"/>
        <v>0</v>
      </c>
      <c r="BF135" s="179">
        <f t="shared" si="15"/>
        <v>0</v>
      </c>
      <c r="BG135" s="179">
        <f t="shared" si="16"/>
        <v>0</v>
      </c>
      <c r="BH135" s="179">
        <f t="shared" si="17"/>
        <v>0</v>
      </c>
      <c r="BI135" s="179">
        <f t="shared" si="18"/>
        <v>0</v>
      </c>
      <c r="BJ135" s="14" t="s">
        <v>83</v>
      </c>
      <c r="BK135" s="179">
        <f t="shared" si="19"/>
        <v>0</v>
      </c>
      <c r="BL135" s="14" t="s">
        <v>165</v>
      </c>
      <c r="BM135" s="178" t="s">
        <v>395</v>
      </c>
    </row>
    <row r="136" spans="1:65" s="2" customFormat="1" ht="16.5" customHeight="1">
      <c r="A136" s="31"/>
      <c r="B136" s="32"/>
      <c r="C136" s="193" t="s">
        <v>396</v>
      </c>
      <c r="D136" s="193" t="s">
        <v>230</v>
      </c>
      <c r="E136" s="194" t="s">
        <v>397</v>
      </c>
      <c r="F136" s="195" t="s">
        <v>398</v>
      </c>
      <c r="G136" s="196" t="s">
        <v>123</v>
      </c>
      <c r="H136" s="197">
        <v>1</v>
      </c>
      <c r="I136" s="198"/>
      <c r="J136" s="197">
        <f t="shared" si="10"/>
        <v>0</v>
      </c>
      <c r="K136" s="195" t="s">
        <v>124</v>
      </c>
      <c r="L136" s="199"/>
      <c r="M136" s="200" t="s">
        <v>18</v>
      </c>
      <c r="N136" s="201" t="s">
        <v>46</v>
      </c>
      <c r="O136" s="61"/>
      <c r="P136" s="176">
        <f t="shared" si="11"/>
        <v>0</v>
      </c>
      <c r="Q136" s="176">
        <v>2.8500000000000001E-3</v>
      </c>
      <c r="R136" s="176">
        <f t="shared" si="12"/>
        <v>2.8500000000000001E-3</v>
      </c>
      <c r="S136" s="176">
        <v>0</v>
      </c>
      <c r="T136" s="177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8" t="s">
        <v>233</v>
      </c>
      <c r="AT136" s="178" t="s">
        <v>230</v>
      </c>
      <c r="AU136" s="178" t="s">
        <v>85</v>
      </c>
      <c r="AY136" s="14" t="s">
        <v>119</v>
      </c>
      <c r="BE136" s="179">
        <f t="shared" si="14"/>
        <v>0</v>
      </c>
      <c r="BF136" s="179">
        <f t="shared" si="15"/>
        <v>0</v>
      </c>
      <c r="BG136" s="179">
        <f t="shared" si="16"/>
        <v>0</v>
      </c>
      <c r="BH136" s="179">
        <f t="shared" si="17"/>
        <v>0</v>
      </c>
      <c r="BI136" s="179">
        <f t="shared" si="18"/>
        <v>0</v>
      </c>
      <c r="BJ136" s="14" t="s">
        <v>83</v>
      </c>
      <c r="BK136" s="179">
        <f t="shared" si="19"/>
        <v>0</v>
      </c>
      <c r="BL136" s="14" t="s">
        <v>165</v>
      </c>
      <c r="BM136" s="178" t="s">
        <v>399</v>
      </c>
    </row>
    <row r="137" spans="1:65" s="2" customFormat="1" ht="16.5" customHeight="1">
      <c r="A137" s="31"/>
      <c r="B137" s="32"/>
      <c r="C137" s="193" t="s">
        <v>400</v>
      </c>
      <c r="D137" s="193" t="s">
        <v>230</v>
      </c>
      <c r="E137" s="194" t="s">
        <v>401</v>
      </c>
      <c r="F137" s="195" t="s">
        <v>402</v>
      </c>
      <c r="G137" s="196" t="s">
        <v>123</v>
      </c>
      <c r="H137" s="197">
        <v>1</v>
      </c>
      <c r="I137" s="198"/>
      <c r="J137" s="197">
        <f t="shared" si="10"/>
        <v>0</v>
      </c>
      <c r="K137" s="195" t="s">
        <v>124</v>
      </c>
      <c r="L137" s="199"/>
      <c r="M137" s="200" t="s">
        <v>18</v>
      </c>
      <c r="N137" s="201" t="s">
        <v>46</v>
      </c>
      <c r="O137" s="61"/>
      <c r="P137" s="176">
        <f t="shared" si="11"/>
        <v>0</v>
      </c>
      <c r="Q137" s="176">
        <v>2.8300000000000001E-3</v>
      </c>
      <c r="R137" s="176">
        <f t="shared" si="12"/>
        <v>2.8300000000000001E-3</v>
      </c>
      <c r="S137" s="176">
        <v>0</v>
      </c>
      <c r="T137" s="177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8" t="s">
        <v>233</v>
      </c>
      <c r="AT137" s="178" t="s">
        <v>230</v>
      </c>
      <c r="AU137" s="178" t="s">
        <v>85</v>
      </c>
      <c r="AY137" s="14" t="s">
        <v>119</v>
      </c>
      <c r="BE137" s="179">
        <f t="shared" si="14"/>
        <v>0</v>
      </c>
      <c r="BF137" s="179">
        <f t="shared" si="15"/>
        <v>0</v>
      </c>
      <c r="BG137" s="179">
        <f t="shared" si="16"/>
        <v>0</v>
      </c>
      <c r="BH137" s="179">
        <f t="shared" si="17"/>
        <v>0</v>
      </c>
      <c r="BI137" s="179">
        <f t="shared" si="18"/>
        <v>0</v>
      </c>
      <c r="BJ137" s="14" t="s">
        <v>83</v>
      </c>
      <c r="BK137" s="179">
        <f t="shared" si="19"/>
        <v>0</v>
      </c>
      <c r="BL137" s="14" t="s">
        <v>165</v>
      </c>
      <c r="BM137" s="178" t="s">
        <v>403</v>
      </c>
    </row>
    <row r="138" spans="1:65" s="2" customFormat="1" ht="16.5" customHeight="1">
      <c r="A138" s="31"/>
      <c r="B138" s="32"/>
      <c r="C138" s="193" t="s">
        <v>404</v>
      </c>
      <c r="D138" s="193" t="s">
        <v>230</v>
      </c>
      <c r="E138" s="194" t="s">
        <v>405</v>
      </c>
      <c r="F138" s="195" t="s">
        <v>406</v>
      </c>
      <c r="G138" s="196" t="s">
        <v>123</v>
      </c>
      <c r="H138" s="197">
        <v>1</v>
      </c>
      <c r="I138" s="198"/>
      <c r="J138" s="197">
        <f t="shared" si="10"/>
        <v>0</v>
      </c>
      <c r="K138" s="195" t="s">
        <v>124</v>
      </c>
      <c r="L138" s="199"/>
      <c r="M138" s="200" t="s">
        <v>18</v>
      </c>
      <c r="N138" s="201" t="s">
        <v>46</v>
      </c>
      <c r="O138" s="61"/>
      <c r="P138" s="176">
        <f t="shared" si="11"/>
        <v>0</v>
      </c>
      <c r="Q138" s="176">
        <v>2.82E-3</v>
      </c>
      <c r="R138" s="176">
        <f t="shared" si="12"/>
        <v>2.82E-3</v>
      </c>
      <c r="S138" s="176">
        <v>0</v>
      </c>
      <c r="T138" s="177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8" t="s">
        <v>233</v>
      </c>
      <c r="AT138" s="178" t="s">
        <v>230</v>
      </c>
      <c r="AU138" s="178" t="s">
        <v>85</v>
      </c>
      <c r="AY138" s="14" t="s">
        <v>119</v>
      </c>
      <c r="BE138" s="179">
        <f t="shared" si="14"/>
        <v>0</v>
      </c>
      <c r="BF138" s="179">
        <f t="shared" si="15"/>
        <v>0</v>
      </c>
      <c r="BG138" s="179">
        <f t="shared" si="16"/>
        <v>0</v>
      </c>
      <c r="BH138" s="179">
        <f t="shared" si="17"/>
        <v>0</v>
      </c>
      <c r="BI138" s="179">
        <f t="shared" si="18"/>
        <v>0</v>
      </c>
      <c r="BJ138" s="14" t="s">
        <v>83</v>
      </c>
      <c r="BK138" s="179">
        <f t="shared" si="19"/>
        <v>0</v>
      </c>
      <c r="BL138" s="14" t="s">
        <v>165</v>
      </c>
      <c r="BM138" s="178" t="s">
        <v>407</v>
      </c>
    </row>
    <row r="139" spans="1:65" s="2" customFormat="1" ht="16.5" customHeight="1">
      <c r="A139" s="31"/>
      <c r="B139" s="32"/>
      <c r="C139" s="193" t="s">
        <v>408</v>
      </c>
      <c r="D139" s="193" t="s">
        <v>230</v>
      </c>
      <c r="E139" s="194" t="s">
        <v>409</v>
      </c>
      <c r="F139" s="195" t="s">
        <v>410</v>
      </c>
      <c r="G139" s="196" t="s">
        <v>123</v>
      </c>
      <c r="H139" s="197">
        <v>1</v>
      </c>
      <c r="I139" s="198"/>
      <c r="J139" s="197">
        <f t="shared" si="10"/>
        <v>0</v>
      </c>
      <c r="K139" s="195" t="s">
        <v>124</v>
      </c>
      <c r="L139" s="199"/>
      <c r="M139" s="200" t="s">
        <v>18</v>
      </c>
      <c r="N139" s="201" t="s">
        <v>46</v>
      </c>
      <c r="O139" s="61"/>
      <c r="P139" s="176">
        <f t="shared" si="11"/>
        <v>0</v>
      </c>
      <c r="Q139" s="176">
        <v>2.8600000000000001E-3</v>
      </c>
      <c r="R139" s="176">
        <f t="shared" si="12"/>
        <v>2.8600000000000001E-3</v>
      </c>
      <c r="S139" s="176">
        <v>0</v>
      </c>
      <c r="T139" s="177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8" t="s">
        <v>233</v>
      </c>
      <c r="AT139" s="178" t="s">
        <v>230</v>
      </c>
      <c r="AU139" s="178" t="s">
        <v>85</v>
      </c>
      <c r="AY139" s="14" t="s">
        <v>119</v>
      </c>
      <c r="BE139" s="179">
        <f t="shared" si="14"/>
        <v>0</v>
      </c>
      <c r="BF139" s="179">
        <f t="shared" si="15"/>
        <v>0</v>
      </c>
      <c r="BG139" s="179">
        <f t="shared" si="16"/>
        <v>0</v>
      </c>
      <c r="BH139" s="179">
        <f t="shared" si="17"/>
        <v>0</v>
      </c>
      <c r="BI139" s="179">
        <f t="shared" si="18"/>
        <v>0</v>
      </c>
      <c r="BJ139" s="14" t="s">
        <v>83</v>
      </c>
      <c r="BK139" s="179">
        <f t="shared" si="19"/>
        <v>0</v>
      </c>
      <c r="BL139" s="14" t="s">
        <v>165</v>
      </c>
      <c r="BM139" s="178" t="s">
        <v>411</v>
      </c>
    </row>
    <row r="140" spans="1:65" s="2" customFormat="1" ht="49.15" customHeight="1">
      <c r="A140" s="31"/>
      <c r="B140" s="32"/>
      <c r="C140" s="168" t="s">
        <v>412</v>
      </c>
      <c r="D140" s="168" t="s">
        <v>120</v>
      </c>
      <c r="E140" s="169" t="s">
        <v>413</v>
      </c>
      <c r="F140" s="170" t="s">
        <v>414</v>
      </c>
      <c r="G140" s="171" t="s">
        <v>227</v>
      </c>
      <c r="H140" s="172">
        <v>43</v>
      </c>
      <c r="I140" s="173"/>
      <c r="J140" s="172">
        <f t="shared" si="10"/>
        <v>0</v>
      </c>
      <c r="K140" s="170" t="s">
        <v>198</v>
      </c>
      <c r="L140" s="36"/>
      <c r="M140" s="174" t="s">
        <v>18</v>
      </c>
      <c r="N140" s="175" t="s">
        <v>46</v>
      </c>
      <c r="O140" s="61"/>
      <c r="P140" s="176">
        <f t="shared" si="11"/>
        <v>0</v>
      </c>
      <c r="Q140" s="176">
        <v>0</v>
      </c>
      <c r="R140" s="176">
        <f t="shared" si="12"/>
        <v>0</v>
      </c>
      <c r="S140" s="176">
        <v>0</v>
      </c>
      <c r="T140" s="177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8" t="s">
        <v>165</v>
      </c>
      <c r="AT140" s="178" t="s">
        <v>120</v>
      </c>
      <c r="AU140" s="178" t="s">
        <v>85</v>
      </c>
      <c r="AY140" s="14" t="s">
        <v>119</v>
      </c>
      <c r="BE140" s="179">
        <f t="shared" si="14"/>
        <v>0</v>
      </c>
      <c r="BF140" s="179">
        <f t="shared" si="15"/>
        <v>0</v>
      </c>
      <c r="BG140" s="179">
        <f t="shared" si="16"/>
        <v>0</v>
      </c>
      <c r="BH140" s="179">
        <f t="shared" si="17"/>
        <v>0</v>
      </c>
      <c r="BI140" s="179">
        <f t="shared" si="18"/>
        <v>0</v>
      </c>
      <c r="BJ140" s="14" t="s">
        <v>83</v>
      </c>
      <c r="BK140" s="179">
        <f t="shared" si="19"/>
        <v>0</v>
      </c>
      <c r="BL140" s="14" t="s">
        <v>165</v>
      </c>
      <c r="BM140" s="178" t="s">
        <v>415</v>
      </c>
    </row>
    <row r="141" spans="1:65" s="2" customFormat="1">
      <c r="A141" s="31"/>
      <c r="B141" s="32"/>
      <c r="C141" s="33"/>
      <c r="D141" s="185" t="s">
        <v>201</v>
      </c>
      <c r="E141" s="33"/>
      <c r="F141" s="186" t="s">
        <v>416</v>
      </c>
      <c r="G141" s="33"/>
      <c r="H141" s="33"/>
      <c r="I141" s="182"/>
      <c r="J141" s="33"/>
      <c r="K141" s="33"/>
      <c r="L141" s="36"/>
      <c r="M141" s="183"/>
      <c r="N141" s="184"/>
      <c r="O141" s="61"/>
      <c r="P141" s="61"/>
      <c r="Q141" s="61"/>
      <c r="R141" s="61"/>
      <c r="S141" s="61"/>
      <c r="T141" s="62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201</v>
      </c>
      <c r="AU141" s="14" t="s">
        <v>85</v>
      </c>
    </row>
    <row r="142" spans="1:65" s="2" customFormat="1" ht="16.5" customHeight="1">
      <c r="A142" s="31"/>
      <c r="B142" s="32"/>
      <c r="C142" s="193" t="s">
        <v>417</v>
      </c>
      <c r="D142" s="193" t="s">
        <v>230</v>
      </c>
      <c r="E142" s="194" t="s">
        <v>418</v>
      </c>
      <c r="F142" s="195" t="s">
        <v>419</v>
      </c>
      <c r="G142" s="196" t="s">
        <v>123</v>
      </c>
      <c r="H142" s="197">
        <v>1</v>
      </c>
      <c r="I142" s="198"/>
      <c r="J142" s="197">
        <f t="shared" ref="J142:J185" si="20">ROUND((ROUND(I142,2))*(ROUND(H142,2)),2)</f>
        <v>0</v>
      </c>
      <c r="K142" s="195" t="s">
        <v>124</v>
      </c>
      <c r="L142" s="199"/>
      <c r="M142" s="200" t="s">
        <v>18</v>
      </c>
      <c r="N142" s="201" t="s">
        <v>46</v>
      </c>
      <c r="O142" s="61"/>
      <c r="P142" s="176">
        <f t="shared" ref="P142:P185" si="21">O142*H142</f>
        <v>0</v>
      </c>
      <c r="Q142" s="176">
        <v>5.1000000000000004E-3</v>
      </c>
      <c r="R142" s="176">
        <f t="shared" ref="R142:R185" si="22">Q142*H142</f>
        <v>5.1000000000000004E-3</v>
      </c>
      <c r="S142" s="176">
        <v>0</v>
      </c>
      <c r="T142" s="177">
        <f t="shared" ref="T142:T185" si="23"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8" t="s">
        <v>233</v>
      </c>
      <c r="AT142" s="178" t="s">
        <v>230</v>
      </c>
      <c r="AU142" s="178" t="s">
        <v>85</v>
      </c>
      <c r="AY142" s="14" t="s">
        <v>119</v>
      </c>
      <c r="BE142" s="179">
        <f t="shared" ref="BE142:BE185" si="24">IF(N142="základní",J142,0)</f>
        <v>0</v>
      </c>
      <c r="BF142" s="179">
        <f t="shared" ref="BF142:BF185" si="25">IF(N142="snížená",J142,0)</f>
        <v>0</v>
      </c>
      <c r="BG142" s="179">
        <f t="shared" ref="BG142:BG185" si="26">IF(N142="zákl. přenesená",J142,0)</f>
        <v>0</v>
      </c>
      <c r="BH142" s="179">
        <f t="shared" ref="BH142:BH185" si="27">IF(N142="sníž. přenesená",J142,0)</f>
        <v>0</v>
      </c>
      <c r="BI142" s="179">
        <f t="shared" ref="BI142:BI185" si="28">IF(N142="nulová",J142,0)</f>
        <v>0</v>
      </c>
      <c r="BJ142" s="14" t="s">
        <v>83</v>
      </c>
      <c r="BK142" s="179">
        <f t="shared" ref="BK142:BK185" si="29">ROUND((ROUND(I142,2))*(ROUND(H142,2)),2)</f>
        <v>0</v>
      </c>
      <c r="BL142" s="14" t="s">
        <v>165</v>
      </c>
      <c r="BM142" s="178" t="s">
        <v>420</v>
      </c>
    </row>
    <row r="143" spans="1:65" s="2" customFormat="1" ht="16.5" customHeight="1">
      <c r="A143" s="31"/>
      <c r="B143" s="32"/>
      <c r="C143" s="193" t="s">
        <v>421</v>
      </c>
      <c r="D143" s="193" t="s">
        <v>230</v>
      </c>
      <c r="E143" s="194" t="s">
        <v>422</v>
      </c>
      <c r="F143" s="195" t="s">
        <v>423</v>
      </c>
      <c r="G143" s="196" t="s">
        <v>123</v>
      </c>
      <c r="H143" s="197">
        <v>1</v>
      </c>
      <c r="I143" s="198"/>
      <c r="J143" s="197">
        <f t="shared" si="20"/>
        <v>0</v>
      </c>
      <c r="K143" s="195" t="s">
        <v>124</v>
      </c>
      <c r="L143" s="199"/>
      <c r="M143" s="200" t="s">
        <v>18</v>
      </c>
      <c r="N143" s="201" t="s">
        <v>46</v>
      </c>
      <c r="O143" s="61"/>
      <c r="P143" s="176">
        <f t="shared" si="21"/>
        <v>0</v>
      </c>
      <c r="Q143" s="176">
        <v>5.2199999999999998E-3</v>
      </c>
      <c r="R143" s="176">
        <f t="shared" si="22"/>
        <v>5.2199999999999998E-3</v>
      </c>
      <c r="S143" s="176">
        <v>0</v>
      </c>
      <c r="T143" s="177">
        <f t="shared" si="2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8" t="s">
        <v>233</v>
      </c>
      <c r="AT143" s="178" t="s">
        <v>230</v>
      </c>
      <c r="AU143" s="178" t="s">
        <v>85</v>
      </c>
      <c r="AY143" s="14" t="s">
        <v>119</v>
      </c>
      <c r="BE143" s="179">
        <f t="shared" si="24"/>
        <v>0</v>
      </c>
      <c r="BF143" s="179">
        <f t="shared" si="25"/>
        <v>0</v>
      </c>
      <c r="BG143" s="179">
        <f t="shared" si="26"/>
        <v>0</v>
      </c>
      <c r="BH143" s="179">
        <f t="shared" si="27"/>
        <v>0</v>
      </c>
      <c r="BI143" s="179">
        <f t="shared" si="28"/>
        <v>0</v>
      </c>
      <c r="BJ143" s="14" t="s">
        <v>83</v>
      </c>
      <c r="BK143" s="179">
        <f t="shared" si="29"/>
        <v>0</v>
      </c>
      <c r="BL143" s="14" t="s">
        <v>165</v>
      </c>
      <c r="BM143" s="178" t="s">
        <v>424</v>
      </c>
    </row>
    <row r="144" spans="1:65" s="2" customFormat="1" ht="16.5" customHeight="1">
      <c r="A144" s="31"/>
      <c r="B144" s="32"/>
      <c r="C144" s="193" t="s">
        <v>425</v>
      </c>
      <c r="D144" s="193" t="s">
        <v>230</v>
      </c>
      <c r="E144" s="194" t="s">
        <v>426</v>
      </c>
      <c r="F144" s="195" t="s">
        <v>427</v>
      </c>
      <c r="G144" s="196" t="s">
        <v>123</v>
      </c>
      <c r="H144" s="197">
        <v>1</v>
      </c>
      <c r="I144" s="198"/>
      <c r="J144" s="197">
        <f t="shared" si="20"/>
        <v>0</v>
      </c>
      <c r="K144" s="195" t="s">
        <v>124</v>
      </c>
      <c r="L144" s="199"/>
      <c r="M144" s="200" t="s">
        <v>18</v>
      </c>
      <c r="N144" s="201" t="s">
        <v>46</v>
      </c>
      <c r="O144" s="61"/>
      <c r="P144" s="176">
        <f t="shared" si="21"/>
        <v>0</v>
      </c>
      <c r="Q144" s="176">
        <v>5.1900000000000002E-3</v>
      </c>
      <c r="R144" s="176">
        <f t="shared" si="22"/>
        <v>5.1900000000000002E-3</v>
      </c>
      <c r="S144" s="176">
        <v>0</v>
      </c>
      <c r="T144" s="177">
        <f t="shared" si="2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8" t="s">
        <v>233</v>
      </c>
      <c r="AT144" s="178" t="s">
        <v>230</v>
      </c>
      <c r="AU144" s="178" t="s">
        <v>85</v>
      </c>
      <c r="AY144" s="14" t="s">
        <v>119</v>
      </c>
      <c r="BE144" s="179">
        <f t="shared" si="24"/>
        <v>0</v>
      </c>
      <c r="BF144" s="179">
        <f t="shared" si="25"/>
        <v>0</v>
      </c>
      <c r="BG144" s="179">
        <f t="shared" si="26"/>
        <v>0</v>
      </c>
      <c r="BH144" s="179">
        <f t="shared" si="27"/>
        <v>0</v>
      </c>
      <c r="BI144" s="179">
        <f t="shared" si="28"/>
        <v>0</v>
      </c>
      <c r="BJ144" s="14" t="s">
        <v>83</v>
      </c>
      <c r="BK144" s="179">
        <f t="shared" si="29"/>
        <v>0</v>
      </c>
      <c r="BL144" s="14" t="s">
        <v>165</v>
      </c>
      <c r="BM144" s="178" t="s">
        <v>428</v>
      </c>
    </row>
    <row r="145" spans="1:65" s="2" customFormat="1" ht="16.5" customHeight="1">
      <c r="A145" s="31"/>
      <c r="B145" s="32"/>
      <c r="C145" s="193" t="s">
        <v>429</v>
      </c>
      <c r="D145" s="193" t="s">
        <v>230</v>
      </c>
      <c r="E145" s="194" t="s">
        <v>430</v>
      </c>
      <c r="F145" s="195" t="s">
        <v>431</v>
      </c>
      <c r="G145" s="196" t="s">
        <v>123</v>
      </c>
      <c r="H145" s="197">
        <v>1</v>
      </c>
      <c r="I145" s="198"/>
      <c r="J145" s="197">
        <f t="shared" si="20"/>
        <v>0</v>
      </c>
      <c r="K145" s="195" t="s">
        <v>124</v>
      </c>
      <c r="L145" s="199"/>
      <c r="M145" s="200" t="s">
        <v>18</v>
      </c>
      <c r="N145" s="201" t="s">
        <v>46</v>
      </c>
      <c r="O145" s="61"/>
      <c r="P145" s="176">
        <f t="shared" si="21"/>
        <v>0</v>
      </c>
      <c r="Q145" s="176">
        <v>4.7200000000000002E-3</v>
      </c>
      <c r="R145" s="176">
        <f t="shared" si="22"/>
        <v>4.7200000000000002E-3</v>
      </c>
      <c r="S145" s="176">
        <v>0</v>
      </c>
      <c r="T145" s="177">
        <f t="shared" si="2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8" t="s">
        <v>233</v>
      </c>
      <c r="AT145" s="178" t="s">
        <v>230</v>
      </c>
      <c r="AU145" s="178" t="s">
        <v>85</v>
      </c>
      <c r="AY145" s="14" t="s">
        <v>119</v>
      </c>
      <c r="BE145" s="179">
        <f t="shared" si="24"/>
        <v>0</v>
      </c>
      <c r="BF145" s="179">
        <f t="shared" si="25"/>
        <v>0</v>
      </c>
      <c r="BG145" s="179">
        <f t="shared" si="26"/>
        <v>0</v>
      </c>
      <c r="BH145" s="179">
        <f t="shared" si="27"/>
        <v>0</v>
      </c>
      <c r="BI145" s="179">
        <f t="shared" si="28"/>
        <v>0</v>
      </c>
      <c r="BJ145" s="14" t="s">
        <v>83</v>
      </c>
      <c r="BK145" s="179">
        <f t="shared" si="29"/>
        <v>0</v>
      </c>
      <c r="BL145" s="14" t="s">
        <v>165</v>
      </c>
      <c r="BM145" s="178" t="s">
        <v>432</v>
      </c>
    </row>
    <row r="146" spans="1:65" s="2" customFormat="1" ht="16.5" customHeight="1">
      <c r="A146" s="31"/>
      <c r="B146" s="32"/>
      <c r="C146" s="193" t="s">
        <v>433</v>
      </c>
      <c r="D146" s="193" t="s">
        <v>230</v>
      </c>
      <c r="E146" s="194" t="s">
        <v>434</v>
      </c>
      <c r="F146" s="195" t="s">
        <v>435</v>
      </c>
      <c r="G146" s="196" t="s">
        <v>123</v>
      </c>
      <c r="H146" s="197">
        <v>1</v>
      </c>
      <c r="I146" s="198"/>
      <c r="J146" s="197">
        <f t="shared" si="20"/>
        <v>0</v>
      </c>
      <c r="K146" s="195" t="s">
        <v>124</v>
      </c>
      <c r="L146" s="199"/>
      <c r="M146" s="200" t="s">
        <v>18</v>
      </c>
      <c r="N146" s="201" t="s">
        <v>46</v>
      </c>
      <c r="O146" s="61"/>
      <c r="P146" s="176">
        <f t="shared" si="21"/>
        <v>0</v>
      </c>
      <c r="Q146" s="176">
        <v>4.6600000000000001E-3</v>
      </c>
      <c r="R146" s="176">
        <f t="shared" si="22"/>
        <v>4.6600000000000001E-3</v>
      </c>
      <c r="S146" s="176">
        <v>0</v>
      </c>
      <c r="T146" s="177">
        <f t="shared" si="2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8" t="s">
        <v>233</v>
      </c>
      <c r="AT146" s="178" t="s">
        <v>230</v>
      </c>
      <c r="AU146" s="178" t="s">
        <v>85</v>
      </c>
      <c r="AY146" s="14" t="s">
        <v>119</v>
      </c>
      <c r="BE146" s="179">
        <f t="shared" si="24"/>
        <v>0</v>
      </c>
      <c r="BF146" s="179">
        <f t="shared" si="25"/>
        <v>0</v>
      </c>
      <c r="BG146" s="179">
        <f t="shared" si="26"/>
        <v>0</v>
      </c>
      <c r="BH146" s="179">
        <f t="shared" si="27"/>
        <v>0</v>
      </c>
      <c r="BI146" s="179">
        <f t="shared" si="28"/>
        <v>0</v>
      </c>
      <c r="BJ146" s="14" t="s">
        <v>83</v>
      </c>
      <c r="BK146" s="179">
        <f t="shared" si="29"/>
        <v>0</v>
      </c>
      <c r="BL146" s="14" t="s">
        <v>165</v>
      </c>
      <c r="BM146" s="178" t="s">
        <v>436</v>
      </c>
    </row>
    <row r="147" spans="1:65" s="2" customFormat="1" ht="16.5" customHeight="1">
      <c r="A147" s="31"/>
      <c r="B147" s="32"/>
      <c r="C147" s="193" t="s">
        <v>437</v>
      </c>
      <c r="D147" s="193" t="s">
        <v>230</v>
      </c>
      <c r="E147" s="194" t="s">
        <v>438</v>
      </c>
      <c r="F147" s="195" t="s">
        <v>439</v>
      </c>
      <c r="G147" s="196" t="s">
        <v>123</v>
      </c>
      <c r="H147" s="197">
        <v>1</v>
      </c>
      <c r="I147" s="198"/>
      <c r="J147" s="197">
        <f t="shared" si="20"/>
        <v>0</v>
      </c>
      <c r="K147" s="195" t="s">
        <v>124</v>
      </c>
      <c r="L147" s="199"/>
      <c r="M147" s="200" t="s">
        <v>18</v>
      </c>
      <c r="N147" s="201" t="s">
        <v>46</v>
      </c>
      <c r="O147" s="61"/>
      <c r="P147" s="176">
        <f t="shared" si="21"/>
        <v>0</v>
      </c>
      <c r="Q147" s="176">
        <v>4.7000000000000002E-3</v>
      </c>
      <c r="R147" s="176">
        <f t="shared" si="22"/>
        <v>4.7000000000000002E-3</v>
      </c>
      <c r="S147" s="176">
        <v>0</v>
      </c>
      <c r="T147" s="177">
        <f t="shared" si="2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8" t="s">
        <v>233</v>
      </c>
      <c r="AT147" s="178" t="s">
        <v>230</v>
      </c>
      <c r="AU147" s="178" t="s">
        <v>85</v>
      </c>
      <c r="AY147" s="14" t="s">
        <v>119</v>
      </c>
      <c r="BE147" s="179">
        <f t="shared" si="24"/>
        <v>0</v>
      </c>
      <c r="BF147" s="179">
        <f t="shared" si="25"/>
        <v>0</v>
      </c>
      <c r="BG147" s="179">
        <f t="shared" si="26"/>
        <v>0</v>
      </c>
      <c r="BH147" s="179">
        <f t="shared" si="27"/>
        <v>0</v>
      </c>
      <c r="BI147" s="179">
        <f t="shared" si="28"/>
        <v>0</v>
      </c>
      <c r="BJ147" s="14" t="s">
        <v>83</v>
      </c>
      <c r="BK147" s="179">
        <f t="shared" si="29"/>
        <v>0</v>
      </c>
      <c r="BL147" s="14" t="s">
        <v>165</v>
      </c>
      <c r="BM147" s="178" t="s">
        <v>440</v>
      </c>
    </row>
    <row r="148" spans="1:65" s="2" customFormat="1" ht="16.5" customHeight="1">
      <c r="A148" s="31"/>
      <c r="B148" s="32"/>
      <c r="C148" s="193" t="s">
        <v>441</v>
      </c>
      <c r="D148" s="193" t="s">
        <v>230</v>
      </c>
      <c r="E148" s="194" t="s">
        <v>442</v>
      </c>
      <c r="F148" s="195" t="s">
        <v>443</v>
      </c>
      <c r="G148" s="196" t="s">
        <v>123</v>
      </c>
      <c r="H148" s="197">
        <v>1</v>
      </c>
      <c r="I148" s="198"/>
      <c r="J148" s="197">
        <f t="shared" si="20"/>
        <v>0</v>
      </c>
      <c r="K148" s="195" t="s">
        <v>124</v>
      </c>
      <c r="L148" s="199"/>
      <c r="M148" s="200" t="s">
        <v>18</v>
      </c>
      <c r="N148" s="201" t="s">
        <v>46</v>
      </c>
      <c r="O148" s="61"/>
      <c r="P148" s="176">
        <f t="shared" si="21"/>
        <v>0</v>
      </c>
      <c r="Q148" s="176">
        <v>4.5199999999999997E-3</v>
      </c>
      <c r="R148" s="176">
        <f t="shared" si="22"/>
        <v>4.5199999999999997E-3</v>
      </c>
      <c r="S148" s="176">
        <v>0</v>
      </c>
      <c r="T148" s="177">
        <f t="shared" si="2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8" t="s">
        <v>233</v>
      </c>
      <c r="AT148" s="178" t="s">
        <v>230</v>
      </c>
      <c r="AU148" s="178" t="s">
        <v>85</v>
      </c>
      <c r="AY148" s="14" t="s">
        <v>119</v>
      </c>
      <c r="BE148" s="179">
        <f t="shared" si="24"/>
        <v>0</v>
      </c>
      <c r="BF148" s="179">
        <f t="shared" si="25"/>
        <v>0</v>
      </c>
      <c r="BG148" s="179">
        <f t="shared" si="26"/>
        <v>0</v>
      </c>
      <c r="BH148" s="179">
        <f t="shared" si="27"/>
        <v>0</v>
      </c>
      <c r="BI148" s="179">
        <f t="shared" si="28"/>
        <v>0</v>
      </c>
      <c r="BJ148" s="14" t="s">
        <v>83</v>
      </c>
      <c r="BK148" s="179">
        <f t="shared" si="29"/>
        <v>0</v>
      </c>
      <c r="BL148" s="14" t="s">
        <v>165</v>
      </c>
      <c r="BM148" s="178" t="s">
        <v>444</v>
      </c>
    </row>
    <row r="149" spans="1:65" s="2" customFormat="1" ht="16.5" customHeight="1">
      <c r="A149" s="31"/>
      <c r="B149" s="32"/>
      <c r="C149" s="193" t="s">
        <v>445</v>
      </c>
      <c r="D149" s="193" t="s">
        <v>230</v>
      </c>
      <c r="E149" s="194" t="s">
        <v>446</v>
      </c>
      <c r="F149" s="195" t="s">
        <v>447</v>
      </c>
      <c r="G149" s="196" t="s">
        <v>123</v>
      </c>
      <c r="H149" s="197">
        <v>1</v>
      </c>
      <c r="I149" s="198"/>
      <c r="J149" s="197">
        <f t="shared" si="20"/>
        <v>0</v>
      </c>
      <c r="K149" s="195" t="s">
        <v>124</v>
      </c>
      <c r="L149" s="199"/>
      <c r="M149" s="200" t="s">
        <v>18</v>
      </c>
      <c r="N149" s="201" t="s">
        <v>46</v>
      </c>
      <c r="O149" s="61"/>
      <c r="P149" s="176">
        <f t="shared" si="21"/>
        <v>0</v>
      </c>
      <c r="Q149" s="176">
        <v>5.1000000000000004E-3</v>
      </c>
      <c r="R149" s="176">
        <f t="shared" si="22"/>
        <v>5.1000000000000004E-3</v>
      </c>
      <c r="S149" s="176">
        <v>0</v>
      </c>
      <c r="T149" s="177">
        <f t="shared" si="2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8" t="s">
        <v>233</v>
      </c>
      <c r="AT149" s="178" t="s">
        <v>230</v>
      </c>
      <c r="AU149" s="178" t="s">
        <v>85</v>
      </c>
      <c r="AY149" s="14" t="s">
        <v>119</v>
      </c>
      <c r="BE149" s="179">
        <f t="shared" si="24"/>
        <v>0</v>
      </c>
      <c r="BF149" s="179">
        <f t="shared" si="25"/>
        <v>0</v>
      </c>
      <c r="BG149" s="179">
        <f t="shared" si="26"/>
        <v>0</v>
      </c>
      <c r="BH149" s="179">
        <f t="shared" si="27"/>
        <v>0</v>
      </c>
      <c r="BI149" s="179">
        <f t="shared" si="28"/>
        <v>0</v>
      </c>
      <c r="BJ149" s="14" t="s">
        <v>83</v>
      </c>
      <c r="BK149" s="179">
        <f t="shared" si="29"/>
        <v>0</v>
      </c>
      <c r="BL149" s="14" t="s">
        <v>165</v>
      </c>
      <c r="BM149" s="178" t="s">
        <v>448</v>
      </c>
    </row>
    <row r="150" spans="1:65" s="2" customFormat="1" ht="16.5" customHeight="1">
      <c r="A150" s="31"/>
      <c r="B150" s="32"/>
      <c r="C150" s="193" t="s">
        <v>449</v>
      </c>
      <c r="D150" s="193" t="s">
        <v>230</v>
      </c>
      <c r="E150" s="194" t="s">
        <v>450</v>
      </c>
      <c r="F150" s="195" t="s">
        <v>451</v>
      </c>
      <c r="G150" s="196" t="s">
        <v>123</v>
      </c>
      <c r="H150" s="197">
        <v>1</v>
      </c>
      <c r="I150" s="198"/>
      <c r="J150" s="197">
        <f t="shared" si="20"/>
        <v>0</v>
      </c>
      <c r="K150" s="195" t="s">
        <v>124</v>
      </c>
      <c r="L150" s="199"/>
      <c r="M150" s="200" t="s">
        <v>18</v>
      </c>
      <c r="N150" s="201" t="s">
        <v>46</v>
      </c>
      <c r="O150" s="61"/>
      <c r="P150" s="176">
        <f t="shared" si="21"/>
        <v>0</v>
      </c>
      <c r="Q150" s="176">
        <v>5.13E-3</v>
      </c>
      <c r="R150" s="176">
        <f t="shared" si="22"/>
        <v>5.13E-3</v>
      </c>
      <c r="S150" s="176">
        <v>0</v>
      </c>
      <c r="T150" s="177">
        <f t="shared" si="2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8" t="s">
        <v>233</v>
      </c>
      <c r="AT150" s="178" t="s">
        <v>230</v>
      </c>
      <c r="AU150" s="178" t="s">
        <v>85</v>
      </c>
      <c r="AY150" s="14" t="s">
        <v>119</v>
      </c>
      <c r="BE150" s="179">
        <f t="shared" si="24"/>
        <v>0</v>
      </c>
      <c r="BF150" s="179">
        <f t="shared" si="25"/>
        <v>0</v>
      </c>
      <c r="BG150" s="179">
        <f t="shared" si="26"/>
        <v>0</v>
      </c>
      <c r="BH150" s="179">
        <f t="shared" si="27"/>
        <v>0</v>
      </c>
      <c r="BI150" s="179">
        <f t="shared" si="28"/>
        <v>0</v>
      </c>
      <c r="BJ150" s="14" t="s">
        <v>83</v>
      </c>
      <c r="BK150" s="179">
        <f t="shared" si="29"/>
        <v>0</v>
      </c>
      <c r="BL150" s="14" t="s">
        <v>165</v>
      </c>
      <c r="BM150" s="178" t="s">
        <v>452</v>
      </c>
    </row>
    <row r="151" spans="1:65" s="2" customFormat="1" ht="16.5" customHeight="1">
      <c r="A151" s="31"/>
      <c r="B151" s="32"/>
      <c r="C151" s="193" t="s">
        <v>453</v>
      </c>
      <c r="D151" s="193" t="s">
        <v>230</v>
      </c>
      <c r="E151" s="194" t="s">
        <v>454</v>
      </c>
      <c r="F151" s="195" t="s">
        <v>455</v>
      </c>
      <c r="G151" s="196" t="s">
        <v>123</v>
      </c>
      <c r="H151" s="197">
        <v>1</v>
      </c>
      <c r="I151" s="198"/>
      <c r="J151" s="197">
        <f t="shared" si="20"/>
        <v>0</v>
      </c>
      <c r="K151" s="195" t="s">
        <v>124</v>
      </c>
      <c r="L151" s="199"/>
      <c r="M151" s="200" t="s">
        <v>18</v>
      </c>
      <c r="N151" s="201" t="s">
        <v>46</v>
      </c>
      <c r="O151" s="61"/>
      <c r="P151" s="176">
        <f t="shared" si="21"/>
        <v>0</v>
      </c>
      <c r="Q151" s="176">
        <v>5.13E-3</v>
      </c>
      <c r="R151" s="176">
        <f t="shared" si="22"/>
        <v>5.13E-3</v>
      </c>
      <c r="S151" s="176">
        <v>0</v>
      </c>
      <c r="T151" s="177">
        <f t="shared" si="2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8" t="s">
        <v>233</v>
      </c>
      <c r="AT151" s="178" t="s">
        <v>230</v>
      </c>
      <c r="AU151" s="178" t="s">
        <v>85</v>
      </c>
      <c r="AY151" s="14" t="s">
        <v>119</v>
      </c>
      <c r="BE151" s="179">
        <f t="shared" si="24"/>
        <v>0</v>
      </c>
      <c r="BF151" s="179">
        <f t="shared" si="25"/>
        <v>0</v>
      </c>
      <c r="BG151" s="179">
        <f t="shared" si="26"/>
        <v>0</v>
      </c>
      <c r="BH151" s="179">
        <f t="shared" si="27"/>
        <v>0</v>
      </c>
      <c r="BI151" s="179">
        <f t="shared" si="28"/>
        <v>0</v>
      </c>
      <c r="BJ151" s="14" t="s">
        <v>83</v>
      </c>
      <c r="BK151" s="179">
        <f t="shared" si="29"/>
        <v>0</v>
      </c>
      <c r="BL151" s="14" t="s">
        <v>165</v>
      </c>
      <c r="BM151" s="178" t="s">
        <v>456</v>
      </c>
    </row>
    <row r="152" spans="1:65" s="2" customFormat="1" ht="16.5" customHeight="1">
      <c r="A152" s="31"/>
      <c r="B152" s="32"/>
      <c r="C152" s="193" t="s">
        <v>457</v>
      </c>
      <c r="D152" s="193" t="s">
        <v>230</v>
      </c>
      <c r="E152" s="194" t="s">
        <v>458</v>
      </c>
      <c r="F152" s="195" t="s">
        <v>459</v>
      </c>
      <c r="G152" s="196" t="s">
        <v>123</v>
      </c>
      <c r="H152" s="197">
        <v>1</v>
      </c>
      <c r="I152" s="198"/>
      <c r="J152" s="197">
        <f t="shared" si="20"/>
        <v>0</v>
      </c>
      <c r="K152" s="195" t="s">
        <v>124</v>
      </c>
      <c r="L152" s="199"/>
      <c r="M152" s="200" t="s">
        <v>18</v>
      </c>
      <c r="N152" s="201" t="s">
        <v>46</v>
      </c>
      <c r="O152" s="61"/>
      <c r="P152" s="176">
        <f t="shared" si="21"/>
        <v>0</v>
      </c>
      <c r="Q152" s="176">
        <v>4.7999999999999996E-3</v>
      </c>
      <c r="R152" s="176">
        <f t="shared" si="22"/>
        <v>4.7999999999999996E-3</v>
      </c>
      <c r="S152" s="176">
        <v>0</v>
      </c>
      <c r="T152" s="177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8" t="s">
        <v>233</v>
      </c>
      <c r="AT152" s="178" t="s">
        <v>230</v>
      </c>
      <c r="AU152" s="178" t="s">
        <v>85</v>
      </c>
      <c r="AY152" s="14" t="s">
        <v>119</v>
      </c>
      <c r="BE152" s="179">
        <f t="shared" si="24"/>
        <v>0</v>
      </c>
      <c r="BF152" s="179">
        <f t="shared" si="25"/>
        <v>0</v>
      </c>
      <c r="BG152" s="179">
        <f t="shared" si="26"/>
        <v>0</v>
      </c>
      <c r="BH152" s="179">
        <f t="shared" si="27"/>
        <v>0</v>
      </c>
      <c r="BI152" s="179">
        <f t="shared" si="28"/>
        <v>0</v>
      </c>
      <c r="BJ152" s="14" t="s">
        <v>83</v>
      </c>
      <c r="BK152" s="179">
        <f t="shared" si="29"/>
        <v>0</v>
      </c>
      <c r="BL152" s="14" t="s">
        <v>165</v>
      </c>
      <c r="BM152" s="178" t="s">
        <v>460</v>
      </c>
    </row>
    <row r="153" spans="1:65" s="2" customFormat="1" ht="16.5" customHeight="1">
      <c r="A153" s="31"/>
      <c r="B153" s="32"/>
      <c r="C153" s="193" t="s">
        <v>461</v>
      </c>
      <c r="D153" s="193" t="s">
        <v>230</v>
      </c>
      <c r="E153" s="194" t="s">
        <v>462</v>
      </c>
      <c r="F153" s="195" t="s">
        <v>463</v>
      </c>
      <c r="G153" s="196" t="s">
        <v>123</v>
      </c>
      <c r="H153" s="197">
        <v>1</v>
      </c>
      <c r="I153" s="198"/>
      <c r="J153" s="197">
        <f t="shared" si="20"/>
        <v>0</v>
      </c>
      <c r="K153" s="195" t="s">
        <v>124</v>
      </c>
      <c r="L153" s="199"/>
      <c r="M153" s="200" t="s">
        <v>18</v>
      </c>
      <c r="N153" s="201" t="s">
        <v>46</v>
      </c>
      <c r="O153" s="61"/>
      <c r="P153" s="176">
        <f t="shared" si="21"/>
        <v>0</v>
      </c>
      <c r="Q153" s="176">
        <v>5.2199999999999998E-3</v>
      </c>
      <c r="R153" s="176">
        <f t="shared" si="22"/>
        <v>5.2199999999999998E-3</v>
      </c>
      <c r="S153" s="176">
        <v>0</v>
      </c>
      <c r="T153" s="177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8" t="s">
        <v>233</v>
      </c>
      <c r="AT153" s="178" t="s">
        <v>230</v>
      </c>
      <c r="AU153" s="178" t="s">
        <v>85</v>
      </c>
      <c r="AY153" s="14" t="s">
        <v>119</v>
      </c>
      <c r="BE153" s="179">
        <f t="shared" si="24"/>
        <v>0</v>
      </c>
      <c r="BF153" s="179">
        <f t="shared" si="25"/>
        <v>0</v>
      </c>
      <c r="BG153" s="179">
        <f t="shared" si="26"/>
        <v>0</v>
      </c>
      <c r="BH153" s="179">
        <f t="shared" si="27"/>
        <v>0</v>
      </c>
      <c r="BI153" s="179">
        <f t="shared" si="28"/>
        <v>0</v>
      </c>
      <c r="BJ153" s="14" t="s">
        <v>83</v>
      </c>
      <c r="BK153" s="179">
        <f t="shared" si="29"/>
        <v>0</v>
      </c>
      <c r="BL153" s="14" t="s">
        <v>165</v>
      </c>
      <c r="BM153" s="178" t="s">
        <v>464</v>
      </c>
    </row>
    <row r="154" spans="1:65" s="2" customFormat="1" ht="16.5" customHeight="1">
      <c r="A154" s="31"/>
      <c r="B154" s="32"/>
      <c r="C154" s="193" t="s">
        <v>465</v>
      </c>
      <c r="D154" s="193" t="s">
        <v>230</v>
      </c>
      <c r="E154" s="194" t="s">
        <v>466</v>
      </c>
      <c r="F154" s="195" t="s">
        <v>467</v>
      </c>
      <c r="G154" s="196" t="s">
        <v>123</v>
      </c>
      <c r="H154" s="197">
        <v>1</v>
      </c>
      <c r="I154" s="198"/>
      <c r="J154" s="197">
        <f t="shared" si="20"/>
        <v>0</v>
      </c>
      <c r="K154" s="195" t="s">
        <v>124</v>
      </c>
      <c r="L154" s="199"/>
      <c r="M154" s="200" t="s">
        <v>18</v>
      </c>
      <c r="N154" s="201" t="s">
        <v>46</v>
      </c>
      <c r="O154" s="61"/>
      <c r="P154" s="176">
        <f t="shared" si="21"/>
        <v>0</v>
      </c>
      <c r="Q154" s="176">
        <v>5.8700000000000002E-3</v>
      </c>
      <c r="R154" s="176">
        <f t="shared" si="22"/>
        <v>5.8700000000000002E-3</v>
      </c>
      <c r="S154" s="176">
        <v>0</v>
      </c>
      <c r="T154" s="177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8" t="s">
        <v>233</v>
      </c>
      <c r="AT154" s="178" t="s">
        <v>230</v>
      </c>
      <c r="AU154" s="178" t="s">
        <v>85</v>
      </c>
      <c r="AY154" s="14" t="s">
        <v>119</v>
      </c>
      <c r="BE154" s="179">
        <f t="shared" si="24"/>
        <v>0</v>
      </c>
      <c r="BF154" s="179">
        <f t="shared" si="25"/>
        <v>0</v>
      </c>
      <c r="BG154" s="179">
        <f t="shared" si="26"/>
        <v>0</v>
      </c>
      <c r="BH154" s="179">
        <f t="shared" si="27"/>
        <v>0</v>
      </c>
      <c r="BI154" s="179">
        <f t="shared" si="28"/>
        <v>0</v>
      </c>
      <c r="BJ154" s="14" t="s">
        <v>83</v>
      </c>
      <c r="BK154" s="179">
        <f t="shared" si="29"/>
        <v>0</v>
      </c>
      <c r="BL154" s="14" t="s">
        <v>165</v>
      </c>
      <c r="BM154" s="178" t="s">
        <v>468</v>
      </c>
    </row>
    <row r="155" spans="1:65" s="2" customFormat="1" ht="16.5" customHeight="1">
      <c r="A155" s="31"/>
      <c r="B155" s="32"/>
      <c r="C155" s="193" t="s">
        <v>469</v>
      </c>
      <c r="D155" s="193" t="s">
        <v>230</v>
      </c>
      <c r="E155" s="194" t="s">
        <v>470</v>
      </c>
      <c r="F155" s="195" t="s">
        <v>471</v>
      </c>
      <c r="G155" s="196" t="s">
        <v>123</v>
      </c>
      <c r="H155" s="197">
        <v>1</v>
      </c>
      <c r="I155" s="198"/>
      <c r="J155" s="197">
        <f t="shared" si="20"/>
        <v>0</v>
      </c>
      <c r="K155" s="195" t="s">
        <v>124</v>
      </c>
      <c r="L155" s="199"/>
      <c r="M155" s="200" t="s">
        <v>18</v>
      </c>
      <c r="N155" s="201" t="s">
        <v>46</v>
      </c>
      <c r="O155" s="61"/>
      <c r="P155" s="176">
        <f t="shared" si="21"/>
        <v>0</v>
      </c>
      <c r="Q155" s="176">
        <v>5.45E-3</v>
      </c>
      <c r="R155" s="176">
        <f t="shared" si="22"/>
        <v>5.45E-3</v>
      </c>
      <c r="S155" s="176">
        <v>0</v>
      </c>
      <c r="T155" s="177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8" t="s">
        <v>233</v>
      </c>
      <c r="AT155" s="178" t="s">
        <v>230</v>
      </c>
      <c r="AU155" s="178" t="s">
        <v>85</v>
      </c>
      <c r="AY155" s="14" t="s">
        <v>119</v>
      </c>
      <c r="BE155" s="179">
        <f t="shared" si="24"/>
        <v>0</v>
      </c>
      <c r="BF155" s="179">
        <f t="shared" si="25"/>
        <v>0</v>
      </c>
      <c r="BG155" s="179">
        <f t="shared" si="26"/>
        <v>0</v>
      </c>
      <c r="BH155" s="179">
        <f t="shared" si="27"/>
        <v>0</v>
      </c>
      <c r="BI155" s="179">
        <f t="shared" si="28"/>
        <v>0</v>
      </c>
      <c r="BJ155" s="14" t="s">
        <v>83</v>
      </c>
      <c r="BK155" s="179">
        <f t="shared" si="29"/>
        <v>0</v>
      </c>
      <c r="BL155" s="14" t="s">
        <v>165</v>
      </c>
      <c r="BM155" s="178" t="s">
        <v>472</v>
      </c>
    </row>
    <row r="156" spans="1:65" s="2" customFormat="1" ht="16.5" customHeight="1">
      <c r="A156" s="31"/>
      <c r="B156" s="32"/>
      <c r="C156" s="193" t="s">
        <v>473</v>
      </c>
      <c r="D156" s="193" t="s">
        <v>230</v>
      </c>
      <c r="E156" s="194" t="s">
        <v>474</v>
      </c>
      <c r="F156" s="195" t="s">
        <v>475</v>
      </c>
      <c r="G156" s="196" t="s">
        <v>123</v>
      </c>
      <c r="H156" s="197">
        <v>1</v>
      </c>
      <c r="I156" s="198"/>
      <c r="J156" s="197">
        <f t="shared" si="20"/>
        <v>0</v>
      </c>
      <c r="K156" s="195" t="s">
        <v>124</v>
      </c>
      <c r="L156" s="199"/>
      <c r="M156" s="200" t="s">
        <v>18</v>
      </c>
      <c r="N156" s="201" t="s">
        <v>46</v>
      </c>
      <c r="O156" s="61"/>
      <c r="P156" s="176">
        <f t="shared" si="21"/>
        <v>0</v>
      </c>
      <c r="Q156" s="176">
        <v>5.4900000000000001E-3</v>
      </c>
      <c r="R156" s="176">
        <f t="shared" si="22"/>
        <v>5.4900000000000001E-3</v>
      </c>
      <c r="S156" s="176">
        <v>0</v>
      </c>
      <c r="T156" s="177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8" t="s">
        <v>233</v>
      </c>
      <c r="AT156" s="178" t="s">
        <v>230</v>
      </c>
      <c r="AU156" s="178" t="s">
        <v>85</v>
      </c>
      <c r="AY156" s="14" t="s">
        <v>119</v>
      </c>
      <c r="BE156" s="179">
        <f t="shared" si="24"/>
        <v>0</v>
      </c>
      <c r="BF156" s="179">
        <f t="shared" si="25"/>
        <v>0</v>
      </c>
      <c r="BG156" s="179">
        <f t="shared" si="26"/>
        <v>0</v>
      </c>
      <c r="BH156" s="179">
        <f t="shared" si="27"/>
        <v>0</v>
      </c>
      <c r="BI156" s="179">
        <f t="shared" si="28"/>
        <v>0</v>
      </c>
      <c r="BJ156" s="14" t="s">
        <v>83</v>
      </c>
      <c r="BK156" s="179">
        <f t="shared" si="29"/>
        <v>0</v>
      </c>
      <c r="BL156" s="14" t="s">
        <v>165</v>
      </c>
      <c r="BM156" s="178" t="s">
        <v>476</v>
      </c>
    </row>
    <row r="157" spans="1:65" s="2" customFormat="1" ht="16.5" customHeight="1">
      <c r="A157" s="31"/>
      <c r="B157" s="32"/>
      <c r="C157" s="193" t="s">
        <v>477</v>
      </c>
      <c r="D157" s="193" t="s">
        <v>230</v>
      </c>
      <c r="E157" s="194" t="s">
        <v>478</v>
      </c>
      <c r="F157" s="195" t="s">
        <v>479</v>
      </c>
      <c r="G157" s="196" t="s">
        <v>123</v>
      </c>
      <c r="H157" s="197">
        <v>1</v>
      </c>
      <c r="I157" s="198"/>
      <c r="J157" s="197">
        <f t="shared" si="20"/>
        <v>0</v>
      </c>
      <c r="K157" s="195" t="s">
        <v>124</v>
      </c>
      <c r="L157" s="199"/>
      <c r="M157" s="200" t="s">
        <v>18</v>
      </c>
      <c r="N157" s="201" t="s">
        <v>46</v>
      </c>
      <c r="O157" s="61"/>
      <c r="P157" s="176">
        <f t="shared" si="21"/>
        <v>0</v>
      </c>
      <c r="Q157" s="176">
        <v>5.5599999999999998E-3</v>
      </c>
      <c r="R157" s="176">
        <f t="shared" si="22"/>
        <v>5.5599999999999998E-3</v>
      </c>
      <c r="S157" s="176">
        <v>0</v>
      </c>
      <c r="T157" s="177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8" t="s">
        <v>233</v>
      </c>
      <c r="AT157" s="178" t="s">
        <v>230</v>
      </c>
      <c r="AU157" s="178" t="s">
        <v>85</v>
      </c>
      <c r="AY157" s="14" t="s">
        <v>119</v>
      </c>
      <c r="BE157" s="179">
        <f t="shared" si="24"/>
        <v>0</v>
      </c>
      <c r="BF157" s="179">
        <f t="shared" si="25"/>
        <v>0</v>
      </c>
      <c r="BG157" s="179">
        <f t="shared" si="26"/>
        <v>0</v>
      </c>
      <c r="BH157" s="179">
        <f t="shared" si="27"/>
        <v>0</v>
      </c>
      <c r="BI157" s="179">
        <f t="shared" si="28"/>
        <v>0</v>
      </c>
      <c r="BJ157" s="14" t="s">
        <v>83</v>
      </c>
      <c r="BK157" s="179">
        <f t="shared" si="29"/>
        <v>0</v>
      </c>
      <c r="BL157" s="14" t="s">
        <v>165</v>
      </c>
      <c r="BM157" s="178" t="s">
        <v>480</v>
      </c>
    </row>
    <row r="158" spans="1:65" s="2" customFormat="1" ht="16.5" customHeight="1">
      <c r="A158" s="31"/>
      <c r="B158" s="32"/>
      <c r="C158" s="193" t="s">
        <v>481</v>
      </c>
      <c r="D158" s="193" t="s">
        <v>230</v>
      </c>
      <c r="E158" s="194" t="s">
        <v>482</v>
      </c>
      <c r="F158" s="195" t="s">
        <v>483</v>
      </c>
      <c r="G158" s="196" t="s">
        <v>123</v>
      </c>
      <c r="H158" s="197">
        <v>1</v>
      </c>
      <c r="I158" s="198"/>
      <c r="J158" s="197">
        <f t="shared" si="20"/>
        <v>0</v>
      </c>
      <c r="K158" s="195" t="s">
        <v>124</v>
      </c>
      <c r="L158" s="199"/>
      <c r="M158" s="200" t="s">
        <v>18</v>
      </c>
      <c r="N158" s="201" t="s">
        <v>46</v>
      </c>
      <c r="O158" s="61"/>
      <c r="P158" s="176">
        <f t="shared" si="21"/>
        <v>0</v>
      </c>
      <c r="Q158" s="176">
        <v>5.9800000000000001E-3</v>
      </c>
      <c r="R158" s="176">
        <f t="shared" si="22"/>
        <v>5.9800000000000001E-3</v>
      </c>
      <c r="S158" s="176">
        <v>0</v>
      </c>
      <c r="T158" s="177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8" t="s">
        <v>233</v>
      </c>
      <c r="AT158" s="178" t="s">
        <v>230</v>
      </c>
      <c r="AU158" s="178" t="s">
        <v>85</v>
      </c>
      <c r="AY158" s="14" t="s">
        <v>119</v>
      </c>
      <c r="BE158" s="179">
        <f t="shared" si="24"/>
        <v>0</v>
      </c>
      <c r="BF158" s="179">
        <f t="shared" si="25"/>
        <v>0</v>
      </c>
      <c r="BG158" s="179">
        <f t="shared" si="26"/>
        <v>0</v>
      </c>
      <c r="BH158" s="179">
        <f t="shared" si="27"/>
        <v>0</v>
      </c>
      <c r="BI158" s="179">
        <f t="shared" si="28"/>
        <v>0</v>
      </c>
      <c r="BJ158" s="14" t="s">
        <v>83</v>
      </c>
      <c r="BK158" s="179">
        <f t="shared" si="29"/>
        <v>0</v>
      </c>
      <c r="BL158" s="14" t="s">
        <v>165</v>
      </c>
      <c r="BM158" s="178" t="s">
        <v>484</v>
      </c>
    </row>
    <row r="159" spans="1:65" s="2" customFormat="1" ht="16.5" customHeight="1">
      <c r="A159" s="31"/>
      <c r="B159" s="32"/>
      <c r="C159" s="193" t="s">
        <v>485</v>
      </c>
      <c r="D159" s="193" t="s">
        <v>230</v>
      </c>
      <c r="E159" s="194" t="s">
        <v>486</v>
      </c>
      <c r="F159" s="195" t="s">
        <v>487</v>
      </c>
      <c r="G159" s="196" t="s">
        <v>123</v>
      </c>
      <c r="H159" s="197">
        <v>1</v>
      </c>
      <c r="I159" s="198"/>
      <c r="J159" s="197">
        <f t="shared" si="20"/>
        <v>0</v>
      </c>
      <c r="K159" s="195" t="s">
        <v>124</v>
      </c>
      <c r="L159" s="199"/>
      <c r="M159" s="200" t="s">
        <v>18</v>
      </c>
      <c r="N159" s="201" t="s">
        <v>46</v>
      </c>
      <c r="O159" s="61"/>
      <c r="P159" s="176">
        <f t="shared" si="21"/>
        <v>0</v>
      </c>
      <c r="Q159" s="176">
        <v>6.0000000000000001E-3</v>
      </c>
      <c r="R159" s="176">
        <f t="shared" si="22"/>
        <v>6.0000000000000001E-3</v>
      </c>
      <c r="S159" s="176">
        <v>0</v>
      </c>
      <c r="T159" s="177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8" t="s">
        <v>233</v>
      </c>
      <c r="AT159" s="178" t="s">
        <v>230</v>
      </c>
      <c r="AU159" s="178" t="s">
        <v>85</v>
      </c>
      <c r="AY159" s="14" t="s">
        <v>119</v>
      </c>
      <c r="BE159" s="179">
        <f t="shared" si="24"/>
        <v>0</v>
      </c>
      <c r="BF159" s="179">
        <f t="shared" si="25"/>
        <v>0</v>
      </c>
      <c r="BG159" s="179">
        <f t="shared" si="26"/>
        <v>0</v>
      </c>
      <c r="BH159" s="179">
        <f t="shared" si="27"/>
        <v>0</v>
      </c>
      <c r="BI159" s="179">
        <f t="shared" si="28"/>
        <v>0</v>
      </c>
      <c r="BJ159" s="14" t="s">
        <v>83</v>
      </c>
      <c r="BK159" s="179">
        <f t="shared" si="29"/>
        <v>0</v>
      </c>
      <c r="BL159" s="14" t="s">
        <v>165</v>
      </c>
      <c r="BM159" s="178" t="s">
        <v>488</v>
      </c>
    </row>
    <row r="160" spans="1:65" s="2" customFormat="1" ht="16.5" customHeight="1">
      <c r="A160" s="31"/>
      <c r="B160" s="32"/>
      <c r="C160" s="193" t="s">
        <v>489</v>
      </c>
      <c r="D160" s="193" t="s">
        <v>230</v>
      </c>
      <c r="E160" s="194" t="s">
        <v>490</v>
      </c>
      <c r="F160" s="195" t="s">
        <v>491</v>
      </c>
      <c r="G160" s="196" t="s">
        <v>123</v>
      </c>
      <c r="H160" s="197">
        <v>1</v>
      </c>
      <c r="I160" s="198"/>
      <c r="J160" s="197">
        <f t="shared" si="20"/>
        <v>0</v>
      </c>
      <c r="K160" s="195" t="s">
        <v>124</v>
      </c>
      <c r="L160" s="199"/>
      <c r="M160" s="200" t="s">
        <v>18</v>
      </c>
      <c r="N160" s="201" t="s">
        <v>46</v>
      </c>
      <c r="O160" s="61"/>
      <c r="P160" s="176">
        <f t="shared" si="21"/>
        <v>0</v>
      </c>
      <c r="Q160" s="176">
        <v>6.0000000000000001E-3</v>
      </c>
      <c r="R160" s="176">
        <f t="shared" si="22"/>
        <v>6.0000000000000001E-3</v>
      </c>
      <c r="S160" s="176">
        <v>0</v>
      </c>
      <c r="T160" s="177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8" t="s">
        <v>233</v>
      </c>
      <c r="AT160" s="178" t="s">
        <v>230</v>
      </c>
      <c r="AU160" s="178" t="s">
        <v>85</v>
      </c>
      <c r="AY160" s="14" t="s">
        <v>119</v>
      </c>
      <c r="BE160" s="179">
        <f t="shared" si="24"/>
        <v>0</v>
      </c>
      <c r="BF160" s="179">
        <f t="shared" si="25"/>
        <v>0</v>
      </c>
      <c r="BG160" s="179">
        <f t="shared" si="26"/>
        <v>0</v>
      </c>
      <c r="BH160" s="179">
        <f t="shared" si="27"/>
        <v>0</v>
      </c>
      <c r="BI160" s="179">
        <f t="shared" si="28"/>
        <v>0</v>
      </c>
      <c r="BJ160" s="14" t="s">
        <v>83</v>
      </c>
      <c r="BK160" s="179">
        <f t="shared" si="29"/>
        <v>0</v>
      </c>
      <c r="BL160" s="14" t="s">
        <v>165</v>
      </c>
      <c r="BM160" s="178" t="s">
        <v>492</v>
      </c>
    </row>
    <row r="161" spans="1:65" s="2" customFormat="1" ht="16.5" customHeight="1">
      <c r="A161" s="31"/>
      <c r="B161" s="32"/>
      <c r="C161" s="193" t="s">
        <v>493</v>
      </c>
      <c r="D161" s="193" t="s">
        <v>230</v>
      </c>
      <c r="E161" s="194" t="s">
        <v>494</v>
      </c>
      <c r="F161" s="195" t="s">
        <v>495</v>
      </c>
      <c r="G161" s="196" t="s">
        <v>123</v>
      </c>
      <c r="H161" s="197">
        <v>1</v>
      </c>
      <c r="I161" s="198"/>
      <c r="J161" s="197">
        <f t="shared" si="20"/>
        <v>0</v>
      </c>
      <c r="K161" s="195" t="s">
        <v>124</v>
      </c>
      <c r="L161" s="199"/>
      <c r="M161" s="200" t="s">
        <v>18</v>
      </c>
      <c r="N161" s="201" t="s">
        <v>46</v>
      </c>
      <c r="O161" s="61"/>
      <c r="P161" s="176">
        <f t="shared" si="21"/>
        <v>0</v>
      </c>
      <c r="Q161" s="176">
        <v>5.2900000000000004E-3</v>
      </c>
      <c r="R161" s="176">
        <f t="shared" si="22"/>
        <v>5.2900000000000004E-3</v>
      </c>
      <c r="S161" s="176">
        <v>0</v>
      </c>
      <c r="T161" s="177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8" t="s">
        <v>233</v>
      </c>
      <c r="AT161" s="178" t="s">
        <v>230</v>
      </c>
      <c r="AU161" s="178" t="s">
        <v>85</v>
      </c>
      <c r="AY161" s="14" t="s">
        <v>119</v>
      </c>
      <c r="BE161" s="179">
        <f t="shared" si="24"/>
        <v>0</v>
      </c>
      <c r="BF161" s="179">
        <f t="shared" si="25"/>
        <v>0</v>
      </c>
      <c r="BG161" s="179">
        <f t="shared" si="26"/>
        <v>0</v>
      </c>
      <c r="BH161" s="179">
        <f t="shared" si="27"/>
        <v>0</v>
      </c>
      <c r="BI161" s="179">
        <f t="shared" si="28"/>
        <v>0</v>
      </c>
      <c r="BJ161" s="14" t="s">
        <v>83</v>
      </c>
      <c r="BK161" s="179">
        <f t="shared" si="29"/>
        <v>0</v>
      </c>
      <c r="BL161" s="14" t="s">
        <v>165</v>
      </c>
      <c r="BM161" s="178" t="s">
        <v>496</v>
      </c>
    </row>
    <row r="162" spans="1:65" s="2" customFormat="1" ht="16.5" customHeight="1">
      <c r="A162" s="31"/>
      <c r="B162" s="32"/>
      <c r="C162" s="193" t="s">
        <v>497</v>
      </c>
      <c r="D162" s="193" t="s">
        <v>230</v>
      </c>
      <c r="E162" s="194" t="s">
        <v>498</v>
      </c>
      <c r="F162" s="195" t="s">
        <v>499</v>
      </c>
      <c r="G162" s="196" t="s">
        <v>123</v>
      </c>
      <c r="H162" s="197">
        <v>1</v>
      </c>
      <c r="I162" s="198"/>
      <c r="J162" s="197">
        <f t="shared" si="20"/>
        <v>0</v>
      </c>
      <c r="K162" s="195" t="s">
        <v>124</v>
      </c>
      <c r="L162" s="199"/>
      <c r="M162" s="200" t="s">
        <v>18</v>
      </c>
      <c r="N162" s="201" t="s">
        <v>46</v>
      </c>
      <c r="O162" s="61"/>
      <c r="P162" s="176">
        <f t="shared" si="21"/>
        <v>0</v>
      </c>
      <c r="Q162" s="176">
        <v>4.7499999999999999E-3</v>
      </c>
      <c r="R162" s="176">
        <f t="shared" si="22"/>
        <v>4.7499999999999999E-3</v>
      </c>
      <c r="S162" s="176">
        <v>0</v>
      </c>
      <c r="T162" s="177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8" t="s">
        <v>233</v>
      </c>
      <c r="AT162" s="178" t="s">
        <v>230</v>
      </c>
      <c r="AU162" s="178" t="s">
        <v>85</v>
      </c>
      <c r="AY162" s="14" t="s">
        <v>119</v>
      </c>
      <c r="BE162" s="179">
        <f t="shared" si="24"/>
        <v>0</v>
      </c>
      <c r="BF162" s="179">
        <f t="shared" si="25"/>
        <v>0</v>
      </c>
      <c r="BG162" s="179">
        <f t="shared" si="26"/>
        <v>0</v>
      </c>
      <c r="BH162" s="179">
        <f t="shared" si="27"/>
        <v>0</v>
      </c>
      <c r="BI162" s="179">
        <f t="shared" si="28"/>
        <v>0</v>
      </c>
      <c r="BJ162" s="14" t="s">
        <v>83</v>
      </c>
      <c r="BK162" s="179">
        <f t="shared" si="29"/>
        <v>0</v>
      </c>
      <c r="BL162" s="14" t="s">
        <v>165</v>
      </c>
      <c r="BM162" s="178" t="s">
        <v>500</v>
      </c>
    </row>
    <row r="163" spans="1:65" s="2" customFormat="1" ht="16.5" customHeight="1">
      <c r="A163" s="31"/>
      <c r="B163" s="32"/>
      <c r="C163" s="193" t="s">
        <v>501</v>
      </c>
      <c r="D163" s="193" t="s">
        <v>230</v>
      </c>
      <c r="E163" s="194" t="s">
        <v>502</v>
      </c>
      <c r="F163" s="195" t="s">
        <v>503</v>
      </c>
      <c r="G163" s="196" t="s">
        <v>123</v>
      </c>
      <c r="H163" s="197">
        <v>1</v>
      </c>
      <c r="I163" s="198"/>
      <c r="J163" s="197">
        <f t="shared" si="20"/>
        <v>0</v>
      </c>
      <c r="K163" s="195" t="s">
        <v>124</v>
      </c>
      <c r="L163" s="199"/>
      <c r="M163" s="200" t="s">
        <v>18</v>
      </c>
      <c r="N163" s="201" t="s">
        <v>46</v>
      </c>
      <c r="O163" s="61"/>
      <c r="P163" s="176">
        <f t="shared" si="21"/>
        <v>0</v>
      </c>
      <c r="Q163" s="176">
        <v>5.45E-3</v>
      </c>
      <c r="R163" s="176">
        <f t="shared" si="22"/>
        <v>5.45E-3</v>
      </c>
      <c r="S163" s="176">
        <v>0</v>
      </c>
      <c r="T163" s="177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8" t="s">
        <v>233</v>
      </c>
      <c r="AT163" s="178" t="s">
        <v>230</v>
      </c>
      <c r="AU163" s="178" t="s">
        <v>85</v>
      </c>
      <c r="AY163" s="14" t="s">
        <v>119</v>
      </c>
      <c r="BE163" s="179">
        <f t="shared" si="24"/>
        <v>0</v>
      </c>
      <c r="BF163" s="179">
        <f t="shared" si="25"/>
        <v>0</v>
      </c>
      <c r="BG163" s="179">
        <f t="shared" si="26"/>
        <v>0</v>
      </c>
      <c r="BH163" s="179">
        <f t="shared" si="27"/>
        <v>0</v>
      </c>
      <c r="BI163" s="179">
        <f t="shared" si="28"/>
        <v>0</v>
      </c>
      <c r="BJ163" s="14" t="s">
        <v>83</v>
      </c>
      <c r="BK163" s="179">
        <f t="shared" si="29"/>
        <v>0</v>
      </c>
      <c r="BL163" s="14" t="s">
        <v>165</v>
      </c>
      <c r="BM163" s="178" t="s">
        <v>504</v>
      </c>
    </row>
    <row r="164" spans="1:65" s="2" customFormat="1" ht="16.5" customHeight="1">
      <c r="A164" s="31"/>
      <c r="B164" s="32"/>
      <c r="C164" s="193" t="s">
        <v>505</v>
      </c>
      <c r="D164" s="193" t="s">
        <v>230</v>
      </c>
      <c r="E164" s="194" t="s">
        <v>506</v>
      </c>
      <c r="F164" s="195" t="s">
        <v>507</v>
      </c>
      <c r="G164" s="196" t="s">
        <v>123</v>
      </c>
      <c r="H164" s="197">
        <v>1</v>
      </c>
      <c r="I164" s="198"/>
      <c r="J164" s="197">
        <f t="shared" si="20"/>
        <v>0</v>
      </c>
      <c r="K164" s="195" t="s">
        <v>124</v>
      </c>
      <c r="L164" s="199"/>
      <c r="M164" s="200" t="s">
        <v>18</v>
      </c>
      <c r="N164" s="201" t="s">
        <v>46</v>
      </c>
      <c r="O164" s="61"/>
      <c r="P164" s="176">
        <f t="shared" si="21"/>
        <v>0</v>
      </c>
      <c r="Q164" s="176">
        <v>5.4900000000000001E-3</v>
      </c>
      <c r="R164" s="176">
        <f t="shared" si="22"/>
        <v>5.4900000000000001E-3</v>
      </c>
      <c r="S164" s="176">
        <v>0</v>
      </c>
      <c r="T164" s="177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8" t="s">
        <v>233</v>
      </c>
      <c r="AT164" s="178" t="s">
        <v>230</v>
      </c>
      <c r="AU164" s="178" t="s">
        <v>85</v>
      </c>
      <c r="AY164" s="14" t="s">
        <v>119</v>
      </c>
      <c r="BE164" s="179">
        <f t="shared" si="24"/>
        <v>0</v>
      </c>
      <c r="BF164" s="179">
        <f t="shared" si="25"/>
        <v>0</v>
      </c>
      <c r="BG164" s="179">
        <f t="shared" si="26"/>
        <v>0</v>
      </c>
      <c r="BH164" s="179">
        <f t="shared" si="27"/>
        <v>0</v>
      </c>
      <c r="BI164" s="179">
        <f t="shared" si="28"/>
        <v>0</v>
      </c>
      <c r="BJ164" s="14" t="s">
        <v>83</v>
      </c>
      <c r="BK164" s="179">
        <f t="shared" si="29"/>
        <v>0</v>
      </c>
      <c r="BL164" s="14" t="s">
        <v>165</v>
      </c>
      <c r="BM164" s="178" t="s">
        <v>508</v>
      </c>
    </row>
    <row r="165" spans="1:65" s="2" customFormat="1" ht="16.5" customHeight="1">
      <c r="A165" s="31"/>
      <c r="B165" s="32"/>
      <c r="C165" s="193" t="s">
        <v>509</v>
      </c>
      <c r="D165" s="193" t="s">
        <v>230</v>
      </c>
      <c r="E165" s="194" t="s">
        <v>510</v>
      </c>
      <c r="F165" s="195" t="s">
        <v>511</v>
      </c>
      <c r="G165" s="196" t="s">
        <v>123</v>
      </c>
      <c r="H165" s="197">
        <v>1</v>
      </c>
      <c r="I165" s="198"/>
      <c r="J165" s="197">
        <f t="shared" si="20"/>
        <v>0</v>
      </c>
      <c r="K165" s="195" t="s">
        <v>124</v>
      </c>
      <c r="L165" s="199"/>
      <c r="M165" s="200" t="s">
        <v>18</v>
      </c>
      <c r="N165" s="201" t="s">
        <v>46</v>
      </c>
      <c r="O165" s="61"/>
      <c r="P165" s="176">
        <f t="shared" si="21"/>
        <v>0</v>
      </c>
      <c r="Q165" s="176">
        <v>5.5100000000000001E-3</v>
      </c>
      <c r="R165" s="176">
        <f t="shared" si="22"/>
        <v>5.5100000000000001E-3</v>
      </c>
      <c r="S165" s="176">
        <v>0</v>
      </c>
      <c r="T165" s="177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8" t="s">
        <v>233</v>
      </c>
      <c r="AT165" s="178" t="s">
        <v>230</v>
      </c>
      <c r="AU165" s="178" t="s">
        <v>85</v>
      </c>
      <c r="AY165" s="14" t="s">
        <v>119</v>
      </c>
      <c r="BE165" s="179">
        <f t="shared" si="24"/>
        <v>0</v>
      </c>
      <c r="BF165" s="179">
        <f t="shared" si="25"/>
        <v>0</v>
      </c>
      <c r="BG165" s="179">
        <f t="shared" si="26"/>
        <v>0</v>
      </c>
      <c r="BH165" s="179">
        <f t="shared" si="27"/>
        <v>0</v>
      </c>
      <c r="BI165" s="179">
        <f t="shared" si="28"/>
        <v>0</v>
      </c>
      <c r="BJ165" s="14" t="s">
        <v>83</v>
      </c>
      <c r="BK165" s="179">
        <f t="shared" si="29"/>
        <v>0</v>
      </c>
      <c r="BL165" s="14" t="s">
        <v>165</v>
      </c>
      <c r="BM165" s="178" t="s">
        <v>512</v>
      </c>
    </row>
    <row r="166" spans="1:65" s="2" customFormat="1" ht="16.5" customHeight="1">
      <c r="A166" s="31"/>
      <c r="B166" s="32"/>
      <c r="C166" s="193" t="s">
        <v>513</v>
      </c>
      <c r="D166" s="193" t="s">
        <v>230</v>
      </c>
      <c r="E166" s="194" t="s">
        <v>514</v>
      </c>
      <c r="F166" s="195" t="s">
        <v>515</v>
      </c>
      <c r="G166" s="196" t="s">
        <v>123</v>
      </c>
      <c r="H166" s="197">
        <v>1</v>
      </c>
      <c r="I166" s="198"/>
      <c r="J166" s="197">
        <f t="shared" si="20"/>
        <v>0</v>
      </c>
      <c r="K166" s="195" t="s">
        <v>124</v>
      </c>
      <c r="L166" s="199"/>
      <c r="M166" s="200" t="s">
        <v>18</v>
      </c>
      <c r="N166" s="201" t="s">
        <v>46</v>
      </c>
      <c r="O166" s="61"/>
      <c r="P166" s="176">
        <f t="shared" si="21"/>
        <v>0</v>
      </c>
      <c r="Q166" s="176">
        <v>4.7499999999999999E-3</v>
      </c>
      <c r="R166" s="176">
        <f t="shared" si="22"/>
        <v>4.7499999999999999E-3</v>
      </c>
      <c r="S166" s="176">
        <v>0</v>
      </c>
      <c r="T166" s="177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8" t="s">
        <v>233</v>
      </c>
      <c r="AT166" s="178" t="s">
        <v>230</v>
      </c>
      <c r="AU166" s="178" t="s">
        <v>85</v>
      </c>
      <c r="AY166" s="14" t="s">
        <v>119</v>
      </c>
      <c r="BE166" s="179">
        <f t="shared" si="24"/>
        <v>0</v>
      </c>
      <c r="BF166" s="179">
        <f t="shared" si="25"/>
        <v>0</v>
      </c>
      <c r="BG166" s="179">
        <f t="shared" si="26"/>
        <v>0</v>
      </c>
      <c r="BH166" s="179">
        <f t="shared" si="27"/>
        <v>0</v>
      </c>
      <c r="BI166" s="179">
        <f t="shared" si="28"/>
        <v>0</v>
      </c>
      <c r="BJ166" s="14" t="s">
        <v>83</v>
      </c>
      <c r="BK166" s="179">
        <f t="shared" si="29"/>
        <v>0</v>
      </c>
      <c r="BL166" s="14" t="s">
        <v>165</v>
      </c>
      <c r="BM166" s="178" t="s">
        <v>516</v>
      </c>
    </row>
    <row r="167" spans="1:65" s="2" customFormat="1" ht="16.5" customHeight="1">
      <c r="A167" s="31"/>
      <c r="B167" s="32"/>
      <c r="C167" s="193" t="s">
        <v>517</v>
      </c>
      <c r="D167" s="193" t="s">
        <v>230</v>
      </c>
      <c r="E167" s="194" t="s">
        <v>518</v>
      </c>
      <c r="F167" s="195" t="s">
        <v>519</v>
      </c>
      <c r="G167" s="196" t="s">
        <v>123</v>
      </c>
      <c r="H167" s="197">
        <v>1</v>
      </c>
      <c r="I167" s="198"/>
      <c r="J167" s="197">
        <f t="shared" si="20"/>
        <v>0</v>
      </c>
      <c r="K167" s="195" t="s">
        <v>124</v>
      </c>
      <c r="L167" s="199"/>
      <c r="M167" s="200" t="s">
        <v>18</v>
      </c>
      <c r="N167" s="201" t="s">
        <v>46</v>
      </c>
      <c r="O167" s="61"/>
      <c r="P167" s="176">
        <f t="shared" si="21"/>
        <v>0</v>
      </c>
      <c r="Q167" s="176">
        <v>5.0200000000000002E-3</v>
      </c>
      <c r="R167" s="176">
        <f t="shared" si="22"/>
        <v>5.0200000000000002E-3</v>
      </c>
      <c r="S167" s="176">
        <v>0</v>
      </c>
      <c r="T167" s="177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8" t="s">
        <v>233</v>
      </c>
      <c r="AT167" s="178" t="s">
        <v>230</v>
      </c>
      <c r="AU167" s="178" t="s">
        <v>85</v>
      </c>
      <c r="AY167" s="14" t="s">
        <v>119</v>
      </c>
      <c r="BE167" s="179">
        <f t="shared" si="24"/>
        <v>0</v>
      </c>
      <c r="BF167" s="179">
        <f t="shared" si="25"/>
        <v>0</v>
      </c>
      <c r="BG167" s="179">
        <f t="shared" si="26"/>
        <v>0</v>
      </c>
      <c r="BH167" s="179">
        <f t="shared" si="27"/>
        <v>0</v>
      </c>
      <c r="BI167" s="179">
        <f t="shared" si="28"/>
        <v>0</v>
      </c>
      <c r="BJ167" s="14" t="s">
        <v>83</v>
      </c>
      <c r="BK167" s="179">
        <f t="shared" si="29"/>
        <v>0</v>
      </c>
      <c r="BL167" s="14" t="s">
        <v>165</v>
      </c>
      <c r="BM167" s="178" t="s">
        <v>520</v>
      </c>
    </row>
    <row r="168" spans="1:65" s="2" customFormat="1" ht="16.5" customHeight="1">
      <c r="A168" s="31"/>
      <c r="B168" s="32"/>
      <c r="C168" s="193" t="s">
        <v>521</v>
      </c>
      <c r="D168" s="193" t="s">
        <v>230</v>
      </c>
      <c r="E168" s="194" t="s">
        <v>522</v>
      </c>
      <c r="F168" s="195" t="s">
        <v>523</v>
      </c>
      <c r="G168" s="196" t="s">
        <v>123</v>
      </c>
      <c r="H168" s="197">
        <v>1</v>
      </c>
      <c r="I168" s="198"/>
      <c r="J168" s="197">
        <f t="shared" si="20"/>
        <v>0</v>
      </c>
      <c r="K168" s="195" t="s">
        <v>124</v>
      </c>
      <c r="L168" s="199"/>
      <c r="M168" s="200" t="s">
        <v>18</v>
      </c>
      <c r="N168" s="201" t="s">
        <v>46</v>
      </c>
      <c r="O168" s="61"/>
      <c r="P168" s="176">
        <f t="shared" si="21"/>
        <v>0</v>
      </c>
      <c r="Q168" s="176">
        <v>5.4799999999999996E-3</v>
      </c>
      <c r="R168" s="176">
        <f t="shared" si="22"/>
        <v>5.4799999999999996E-3</v>
      </c>
      <c r="S168" s="176">
        <v>0</v>
      </c>
      <c r="T168" s="177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8" t="s">
        <v>233</v>
      </c>
      <c r="AT168" s="178" t="s">
        <v>230</v>
      </c>
      <c r="AU168" s="178" t="s">
        <v>85</v>
      </c>
      <c r="AY168" s="14" t="s">
        <v>119</v>
      </c>
      <c r="BE168" s="179">
        <f t="shared" si="24"/>
        <v>0</v>
      </c>
      <c r="BF168" s="179">
        <f t="shared" si="25"/>
        <v>0</v>
      </c>
      <c r="BG168" s="179">
        <f t="shared" si="26"/>
        <v>0</v>
      </c>
      <c r="BH168" s="179">
        <f t="shared" si="27"/>
        <v>0</v>
      </c>
      <c r="BI168" s="179">
        <f t="shared" si="28"/>
        <v>0</v>
      </c>
      <c r="BJ168" s="14" t="s">
        <v>83</v>
      </c>
      <c r="BK168" s="179">
        <f t="shared" si="29"/>
        <v>0</v>
      </c>
      <c r="BL168" s="14" t="s">
        <v>165</v>
      </c>
      <c r="BM168" s="178" t="s">
        <v>524</v>
      </c>
    </row>
    <row r="169" spans="1:65" s="2" customFormat="1" ht="16.5" customHeight="1">
      <c r="A169" s="31"/>
      <c r="B169" s="32"/>
      <c r="C169" s="193" t="s">
        <v>525</v>
      </c>
      <c r="D169" s="193" t="s">
        <v>230</v>
      </c>
      <c r="E169" s="194" t="s">
        <v>526</v>
      </c>
      <c r="F169" s="195" t="s">
        <v>527</v>
      </c>
      <c r="G169" s="196" t="s">
        <v>123</v>
      </c>
      <c r="H169" s="197">
        <v>1</v>
      </c>
      <c r="I169" s="198"/>
      <c r="J169" s="197">
        <f t="shared" si="20"/>
        <v>0</v>
      </c>
      <c r="K169" s="195" t="s">
        <v>124</v>
      </c>
      <c r="L169" s="199"/>
      <c r="M169" s="200" t="s">
        <v>18</v>
      </c>
      <c r="N169" s="201" t="s">
        <v>46</v>
      </c>
      <c r="O169" s="61"/>
      <c r="P169" s="176">
        <f t="shared" si="21"/>
        <v>0</v>
      </c>
      <c r="Q169" s="176">
        <v>5.4000000000000003E-3</v>
      </c>
      <c r="R169" s="176">
        <f t="shared" si="22"/>
        <v>5.4000000000000003E-3</v>
      </c>
      <c r="S169" s="176">
        <v>0</v>
      </c>
      <c r="T169" s="177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8" t="s">
        <v>233</v>
      </c>
      <c r="AT169" s="178" t="s">
        <v>230</v>
      </c>
      <c r="AU169" s="178" t="s">
        <v>85</v>
      </c>
      <c r="AY169" s="14" t="s">
        <v>119</v>
      </c>
      <c r="BE169" s="179">
        <f t="shared" si="24"/>
        <v>0</v>
      </c>
      <c r="BF169" s="179">
        <f t="shared" si="25"/>
        <v>0</v>
      </c>
      <c r="BG169" s="179">
        <f t="shared" si="26"/>
        <v>0</v>
      </c>
      <c r="BH169" s="179">
        <f t="shared" si="27"/>
        <v>0</v>
      </c>
      <c r="BI169" s="179">
        <f t="shared" si="28"/>
        <v>0</v>
      </c>
      <c r="BJ169" s="14" t="s">
        <v>83</v>
      </c>
      <c r="BK169" s="179">
        <f t="shared" si="29"/>
        <v>0</v>
      </c>
      <c r="BL169" s="14" t="s">
        <v>165</v>
      </c>
      <c r="BM169" s="178" t="s">
        <v>528</v>
      </c>
    </row>
    <row r="170" spans="1:65" s="2" customFormat="1" ht="16.5" customHeight="1">
      <c r="A170" s="31"/>
      <c r="B170" s="32"/>
      <c r="C170" s="193" t="s">
        <v>529</v>
      </c>
      <c r="D170" s="193" t="s">
        <v>230</v>
      </c>
      <c r="E170" s="194" t="s">
        <v>530</v>
      </c>
      <c r="F170" s="195" t="s">
        <v>531</v>
      </c>
      <c r="G170" s="196" t="s">
        <v>123</v>
      </c>
      <c r="H170" s="197">
        <v>1</v>
      </c>
      <c r="I170" s="198"/>
      <c r="J170" s="197">
        <f t="shared" si="20"/>
        <v>0</v>
      </c>
      <c r="K170" s="195" t="s">
        <v>124</v>
      </c>
      <c r="L170" s="199"/>
      <c r="M170" s="200" t="s">
        <v>18</v>
      </c>
      <c r="N170" s="201" t="s">
        <v>46</v>
      </c>
      <c r="O170" s="61"/>
      <c r="P170" s="176">
        <f t="shared" si="21"/>
        <v>0</v>
      </c>
      <c r="Q170" s="176">
        <v>5.4200000000000003E-3</v>
      </c>
      <c r="R170" s="176">
        <f t="shared" si="22"/>
        <v>5.4200000000000003E-3</v>
      </c>
      <c r="S170" s="176">
        <v>0</v>
      </c>
      <c r="T170" s="177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8" t="s">
        <v>233</v>
      </c>
      <c r="AT170" s="178" t="s">
        <v>230</v>
      </c>
      <c r="AU170" s="178" t="s">
        <v>85</v>
      </c>
      <c r="AY170" s="14" t="s">
        <v>119</v>
      </c>
      <c r="BE170" s="179">
        <f t="shared" si="24"/>
        <v>0</v>
      </c>
      <c r="BF170" s="179">
        <f t="shared" si="25"/>
        <v>0</v>
      </c>
      <c r="BG170" s="179">
        <f t="shared" si="26"/>
        <v>0</v>
      </c>
      <c r="BH170" s="179">
        <f t="shared" si="27"/>
        <v>0</v>
      </c>
      <c r="BI170" s="179">
        <f t="shared" si="28"/>
        <v>0</v>
      </c>
      <c r="BJ170" s="14" t="s">
        <v>83</v>
      </c>
      <c r="BK170" s="179">
        <f t="shared" si="29"/>
        <v>0</v>
      </c>
      <c r="BL170" s="14" t="s">
        <v>165</v>
      </c>
      <c r="BM170" s="178" t="s">
        <v>532</v>
      </c>
    </row>
    <row r="171" spans="1:65" s="2" customFormat="1" ht="16.5" customHeight="1">
      <c r="A171" s="31"/>
      <c r="B171" s="32"/>
      <c r="C171" s="193" t="s">
        <v>533</v>
      </c>
      <c r="D171" s="193" t="s">
        <v>230</v>
      </c>
      <c r="E171" s="194" t="s">
        <v>534</v>
      </c>
      <c r="F171" s="195" t="s">
        <v>535</v>
      </c>
      <c r="G171" s="196" t="s">
        <v>123</v>
      </c>
      <c r="H171" s="197">
        <v>1</v>
      </c>
      <c r="I171" s="198"/>
      <c r="J171" s="197">
        <f t="shared" si="20"/>
        <v>0</v>
      </c>
      <c r="K171" s="195" t="s">
        <v>124</v>
      </c>
      <c r="L171" s="199"/>
      <c r="M171" s="200" t="s">
        <v>18</v>
      </c>
      <c r="N171" s="201" t="s">
        <v>46</v>
      </c>
      <c r="O171" s="61"/>
      <c r="P171" s="176">
        <f t="shared" si="21"/>
        <v>0</v>
      </c>
      <c r="Q171" s="176">
        <v>5.3800000000000002E-3</v>
      </c>
      <c r="R171" s="176">
        <f t="shared" si="22"/>
        <v>5.3800000000000002E-3</v>
      </c>
      <c r="S171" s="176">
        <v>0</v>
      </c>
      <c r="T171" s="177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8" t="s">
        <v>233</v>
      </c>
      <c r="AT171" s="178" t="s">
        <v>230</v>
      </c>
      <c r="AU171" s="178" t="s">
        <v>85</v>
      </c>
      <c r="AY171" s="14" t="s">
        <v>119</v>
      </c>
      <c r="BE171" s="179">
        <f t="shared" si="24"/>
        <v>0</v>
      </c>
      <c r="BF171" s="179">
        <f t="shared" si="25"/>
        <v>0</v>
      </c>
      <c r="BG171" s="179">
        <f t="shared" si="26"/>
        <v>0</v>
      </c>
      <c r="BH171" s="179">
        <f t="shared" si="27"/>
        <v>0</v>
      </c>
      <c r="BI171" s="179">
        <f t="shared" si="28"/>
        <v>0</v>
      </c>
      <c r="BJ171" s="14" t="s">
        <v>83</v>
      </c>
      <c r="BK171" s="179">
        <f t="shared" si="29"/>
        <v>0</v>
      </c>
      <c r="BL171" s="14" t="s">
        <v>165</v>
      </c>
      <c r="BM171" s="178" t="s">
        <v>536</v>
      </c>
    </row>
    <row r="172" spans="1:65" s="2" customFormat="1" ht="16.5" customHeight="1">
      <c r="A172" s="31"/>
      <c r="B172" s="32"/>
      <c r="C172" s="193" t="s">
        <v>537</v>
      </c>
      <c r="D172" s="193" t="s">
        <v>230</v>
      </c>
      <c r="E172" s="194" t="s">
        <v>538</v>
      </c>
      <c r="F172" s="195" t="s">
        <v>539</v>
      </c>
      <c r="G172" s="196" t="s">
        <v>123</v>
      </c>
      <c r="H172" s="197">
        <v>1</v>
      </c>
      <c r="I172" s="198"/>
      <c r="J172" s="197">
        <f t="shared" si="20"/>
        <v>0</v>
      </c>
      <c r="K172" s="195" t="s">
        <v>124</v>
      </c>
      <c r="L172" s="199"/>
      <c r="M172" s="200" t="s">
        <v>18</v>
      </c>
      <c r="N172" s="201" t="s">
        <v>46</v>
      </c>
      <c r="O172" s="61"/>
      <c r="P172" s="176">
        <f t="shared" si="21"/>
        <v>0</v>
      </c>
      <c r="Q172" s="176">
        <v>5.4599999999999996E-3</v>
      </c>
      <c r="R172" s="176">
        <f t="shared" si="22"/>
        <v>5.4599999999999996E-3</v>
      </c>
      <c r="S172" s="176">
        <v>0</v>
      </c>
      <c r="T172" s="177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8" t="s">
        <v>233</v>
      </c>
      <c r="AT172" s="178" t="s">
        <v>230</v>
      </c>
      <c r="AU172" s="178" t="s">
        <v>85</v>
      </c>
      <c r="AY172" s="14" t="s">
        <v>119</v>
      </c>
      <c r="BE172" s="179">
        <f t="shared" si="24"/>
        <v>0</v>
      </c>
      <c r="BF172" s="179">
        <f t="shared" si="25"/>
        <v>0</v>
      </c>
      <c r="BG172" s="179">
        <f t="shared" si="26"/>
        <v>0</v>
      </c>
      <c r="BH172" s="179">
        <f t="shared" si="27"/>
        <v>0</v>
      </c>
      <c r="BI172" s="179">
        <f t="shared" si="28"/>
        <v>0</v>
      </c>
      <c r="BJ172" s="14" t="s">
        <v>83</v>
      </c>
      <c r="BK172" s="179">
        <f t="shared" si="29"/>
        <v>0</v>
      </c>
      <c r="BL172" s="14" t="s">
        <v>165</v>
      </c>
      <c r="BM172" s="178" t="s">
        <v>540</v>
      </c>
    </row>
    <row r="173" spans="1:65" s="2" customFormat="1" ht="16.5" customHeight="1">
      <c r="A173" s="31"/>
      <c r="B173" s="32"/>
      <c r="C173" s="193" t="s">
        <v>541</v>
      </c>
      <c r="D173" s="193" t="s">
        <v>230</v>
      </c>
      <c r="E173" s="194" t="s">
        <v>542</v>
      </c>
      <c r="F173" s="195" t="s">
        <v>543</v>
      </c>
      <c r="G173" s="196" t="s">
        <v>123</v>
      </c>
      <c r="H173" s="197">
        <v>1</v>
      </c>
      <c r="I173" s="198"/>
      <c r="J173" s="197">
        <f t="shared" si="20"/>
        <v>0</v>
      </c>
      <c r="K173" s="195" t="s">
        <v>124</v>
      </c>
      <c r="L173" s="199"/>
      <c r="M173" s="200" t="s">
        <v>18</v>
      </c>
      <c r="N173" s="201" t="s">
        <v>46</v>
      </c>
      <c r="O173" s="61"/>
      <c r="P173" s="176">
        <f t="shared" si="21"/>
        <v>0</v>
      </c>
      <c r="Q173" s="176">
        <v>5.3800000000000002E-3</v>
      </c>
      <c r="R173" s="176">
        <f t="shared" si="22"/>
        <v>5.3800000000000002E-3</v>
      </c>
      <c r="S173" s="176">
        <v>0</v>
      </c>
      <c r="T173" s="177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8" t="s">
        <v>233</v>
      </c>
      <c r="AT173" s="178" t="s">
        <v>230</v>
      </c>
      <c r="AU173" s="178" t="s">
        <v>85</v>
      </c>
      <c r="AY173" s="14" t="s">
        <v>119</v>
      </c>
      <c r="BE173" s="179">
        <f t="shared" si="24"/>
        <v>0</v>
      </c>
      <c r="BF173" s="179">
        <f t="shared" si="25"/>
        <v>0</v>
      </c>
      <c r="BG173" s="179">
        <f t="shared" si="26"/>
        <v>0</v>
      </c>
      <c r="BH173" s="179">
        <f t="shared" si="27"/>
        <v>0</v>
      </c>
      <c r="BI173" s="179">
        <f t="shared" si="28"/>
        <v>0</v>
      </c>
      <c r="BJ173" s="14" t="s">
        <v>83</v>
      </c>
      <c r="BK173" s="179">
        <f t="shared" si="29"/>
        <v>0</v>
      </c>
      <c r="BL173" s="14" t="s">
        <v>165</v>
      </c>
      <c r="BM173" s="178" t="s">
        <v>544</v>
      </c>
    </row>
    <row r="174" spans="1:65" s="2" customFormat="1" ht="16.5" customHeight="1">
      <c r="A174" s="31"/>
      <c r="B174" s="32"/>
      <c r="C174" s="193" t="s">
        <v>545</v>
      </c>
      <c r="D174" s="193" t="s">
        <v>230</v>
      </c>
      <c r="E174" s="194" t="s">
        <v>546</v>
      </c>
      <c r="F174" s="195" t="s">
        <v>547</v>
      </c>
      <c r="G174" s="196" t="s">
        <v>123</v>
      </c>
      <c r="H174" s="197">
        <v>1</v>
      </c>
      <c r="I174" s="198"/>
      <c r="J174" s="197">
        <f t="shared" si="20"/>
        <v>0</v>
      </c>
      <c r="K174" s="195" t="s">
        <v>124</v>
      </c>
      <c r="L174" s="199"/>
      <c r="M174" s="200" t="s">
        <v>18</v>
      </c>
      <c r="N174" s="201" t="s">
        <v>46</v>
      </c>
      <c r="O174" s="61"/>
      <c r="P174" s="176">
        <f t="shared" si="21"/>
        <v>0</v>
      </c>
      <c r="Q174" s="176">
        <v>4.3899999999999998E-3</v>
      </c>
      <c r="R174" s="176">
        <f t="shared" si="22"/>
        <v>4.3899999999999998E-3</v>
      </c>
      <c r="S174" s="176">
        <v>0</v>
      </c>
      <c r="T174" s="177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8" t="s">
        <v>233</v>
      </c>
      <c r="AT174" s="178" t="s">
        <v>230</v>
      </c>
      <c r="AU174" s="178" t="s">
        <v>85</v>
      </c>
      <c r="AY174" s="14" t="s">
        <v>119</v>
      </c>
      <c r="BE174" s="179">
        <f t="shared" si="24"/>
        <v>0</v>
      </c>
      <c r="BF174" s="179">
        <f t="shared" si="25"/>
        <v>0</v>
      </c>
      <c r="BG174" s="179">
        <f t="shared" si="26"/>
        <v>0</v>
      </c>
      <c r="BH174" s="179">
        <f t="shared" si="27"/>
        <v>0</v>
      </c>
      <c r="BI174" s="179">
        <f t="shared" si="28"/>
        <v>0</v>
      </c>
      <c r="BJ174" s="14" t="s">
        <v>83</v>
      </c>
      <c r="BK174" s="179">
        <f t="shared" si="29"/>
        <v>0</v>
      </c>
      <c r="BL174" s="14" t="s">
        <v>165</v>
      </c>
      <c r="BM174" s="178" t="s">
        <v>548</v>
      </c>
    </row>
    <row r="175" spans="1:65" s="2" customFormat="1" ht="16.5" customHeight="1">
      <c r="A175" s="31"/>
      <c r="B175" s="32"/>
      <c r="C175" s="193" t="s">
        <v>549</v>
      </c>
      <c r="D175" s="193" t="s">
        <v>230</v>
      </c>
      <c r="E175" s="194" t="s">
        <v>550</v>
      </c>
      <c r="F175" s="195" t="s">
        <v>551</v>
      </c>
      <c r="G175" s="196" t="s">
        <v>123</v>
      </c>
      <c r="H175" s="197">
        <v>1</v>
      </c>
      <c r="I175" s="198"/>
      <c r="J175" s="197">
        <f t="shared" si="20"/>
        <v>0</v>
      </c>
      <c r="K175" s="195" t="s">
        <v>124</v>
      </c>
      <c r="L175" s="199"/>
      <c r="M175" s="200" t="s">
        <v>18</v>
      </c>
      <c r="N175" s="201" t="s">
        <v>46</v>
      </c>
      <c r="O175" s="61"/>
      <c r="P175" s="176">
        <f t="shared" si="21"/>
        <v>0</v>
      </c>
      <c r="Q175" s="176">
        <v>4.9800000000000001E-3</v>
      </c>
      <c r="R175" s="176">
        <f t="shared" si="22"/>
        <v>4.9800000000000001E-3</v>
      </c>
      <c r="S175" s="176">
        <v>0</v>
      </c>
      <c r="T175" s="177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8" t="s">
        <v>233</v>
      </c>
      <c r="AT175" s="178" t="s">
        <v>230</v>
      </c>
      <c r="AU175" s="178" t="s">
        <v>85</v>
      </c>
      <c r="AY175" s="14" t="s">
        <v>119</v>
      </c>
      <c r="BE175" s="179">
        <f t="shared" si="24"/>
        <v>0</v>
      </c>
      <c r="BF175" s="179">
        <f t="shared" si="25"/>
        <v>0</v>
      </c>
      <c r="BG175" s="179">
        <f t="shared" si="26"/>
        <v>0</v>
      </c>
      <c r="BH175" s="179">
        <f t="shared" si="27"/>
        <v>0</v>
      </c>
      <c r="BI175" s="179">
        <f t="shared" si="28"/>
        <v>0</v>
      </c>
      <c r="BJ175" s="14" t="s">
        <v>83</v>
      </c>
      <c r="BK175" s="179">
        <f t="shared" si="29"/>
        <v>0</v>
      </c>
      <c r="BL175" s="14" t="s">
        <v>165</v>
      </c>
      <c r="BM175" s="178" t="s">
        <v>552</v>
      </c>
    </row>
    <row r="176" spans="1:65" s="2" customFormat="1" ht="16.5" customHeight="1">
      <c r="A176" s="31"/>
      <c r="B176" s="32"/>
      <c r="C176" s="193" t="s">
        <v>553</v>
      </c>
      <c r="D176" s="193" t="s">
        <v>230</v>
      </c>
      <c r="E176" s="194" t="s">
        <v>554</v>
      </c>
      <c r="F176" s="195" t="s">
        <v>555</v>
      </c>
      <c r="G176" s="196" t="s">
        <v>123</v>
      </c>
      <c r="H176" s="197">
        <v>1</v>
      </c>
      <c r="I176" s="198"/>
      <c r="J176" s="197">
        <f t="shared" si="20"/>
        <v>0</v>
      </c>
      <c r="K176" s="195" t="s">
        <v>124</v>
      </c>
      <c r="L176" s="199"/>
      <c r="M176" s="200" t="s">
        <v>18</v>
      </c>
      <c r="N176" s="201" t="s">
        <v>46</v>
      </c>
      <c r="O176" s="61"/>
      <c r="P176" s="176">
        <f t="shared" si="21"/>
        <v>0</v>
      </c>
      <c r="Q176" s="176">
        <v>5.11E-3</v>
      </c>
      <c r="R176" s="176">
        <f t="shared" si="22"/>
        <v>5.11E-3</v>
      </c>
      <c r="S176" s="176">
        <v>0</v>
      </c>
      <c r="T176" s="177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8" t="s">
        <v>233</v>
      </c>
      <c r="AT176" s="178" t="s">
        <v>230</v>
      </c>
      <c r="AU176" s="178" t="s">
        <v>85</v>
      </c>
      <c r="AY176" s="14" t="s">
        <v>119</v>
      </c>
      <c r="BE176" s="179">
        <f t="shared" si="24"/>
        <v>0</v>
      </c>
      <c r="BF176" s="179">
        <f t="shared" si="25"/>
        <v>0</v>
      </c>
      <c r="BG176" s="179">
        <f t="shared" si="26"/>
        <v>0</v>
      </c>
      <c r="BH176" s="179">
        <f t="shared" si="27"/>
        <v>0</v>
      </c>
      <c r="BI176" s="179">
        <f t="shared" si="28"/>
        <v>0</v>
      </c>
      <c r="BJ176" s="14" t="s">
        <v>83</v>
      </c>
      <c r="BK176" s="179">
        <f t="shared" si="29"/>
        <v>0</v>
      </c>
      <c r="BL176" s="14" t="s">
        <v>165</v>
      </c>
      <c r="BM176" s="178" t="s">
        <v>556</v>
      </c>
    </row>
    <row r="177" spans="1:65" s="2" customFormat="1" ht="16.5" customHeight="1">
      <c r="A177" s="31"/>
      <c r="B177" s="32"/>
      <c r="C177" s="193" t="s">
        <v>557</v>
      </c>
      <c r="D177" s="193" t="s">
        <v>230</v>
      </c>
      <c r="E177" s="194" t="s">
        <v>558</v>
      </c>
      <c r="F177" s="195" t="s">
        <v>559</v>
      </c>
      <c r="G177" s="196" t="s">
        <v>123</v>
      </c>
      <c r="H177" s="197">
        <v>1</v>
      </c>
      <c r="I177" s="198"/>
      <c r="J177" s="197">
        <f t="shared" si="20"/>
        <v>0</v>
      </c>
      <c r="K177" s="195" t="s">
        <v>124</v>
      </c>
      <c r="L177" s="199"/>
      <c r="M177" s="200" t="s">
        <v>18</v>
      </c>
      <c r="N177" s="201" t="s">
        <v>46</v>
      </c>
      <c r="O177" s="61"/>
      <c r="P177" s="176">
        <f t="shared" si="21"/>
        <v>0</v>
      </c>
      <c r="Q177" s="176">
        <v>5.0699999999999999E-3</v>
      </c>
      <c r="R177" s="176">
        <f t="shared" si="22"/>
        <v>5.0699999999999999E-3</v>
      </c>
      <c r="S177" s="176">
        <v>0</v>
      </c>
      <c r="T177" s="177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78" t="s">
        <v>233</v>
      </c>
      <c r="AT177" s="178" t="s">
        <v>230</v>
      </c>
      <c r="AU177" s="178" t="s">
        <v>85</v>
      </c>
      <c r="AY177" s="14" t="s">
        <v>119</v>
      </c>
      <c r="BE177" s="179">
        <f t="shared" si="24"/>
        <v>0</v>
      </c>
      <c r="BF177" s="179">
        <f t="shared" si="25"/>
        <v>0</v>
      </c>
      <c r="BG177" s="179">
        <f t="shared" si="26"/>
        <v>0</v>
      </c>
      <c r="BH177" s="179">
        <f t="shared" si="27"/>
        <v>0</v>
      </c>
      <c r="BI177" s="179">
        <f t="shared" si="28"/>
        <v>0</v>
      </c>
      <c r="BJ177" s="14" t="s">
        <v>83</v>
      </c>
      <c r="BK177" s="179">
        <f t="shared" si="29"/>
        <v>0</v>
      </c>
      <c r="BL177" s="14" t="s">
        <v>165</v>
      </c>
      <c r="BM177" s="178" t="s">
        <v>560</v>
      </c>
    </row>
    <row r="178" spans="1:65" s="2" customFormat="1" ht="16.5" customHeight="1">
      <c r="A178" s="31"/>
      <c r="B178" s="32"/>
      <c r="C178" s="193" t="s">
        <v>561</v>
      </c>
      <c r="D178" s="193" t="s">
        <v>230</v>
      </c>
      <c r="E178" s="194" t="s">
        <v>562</v>
      </c>
      <c r="F178" s="195" t="s">
        <v>563</v>
      </c>
      <c r="G178" s="196" t="s">
        <v>123</v>
      </c>
      <c r="H178" s="197">
        <v>1</v>
      </c>
      <c r="I178" s="198"/>
      <c r="J178" s="197">
        <f t="shared" si="20"/>
        <v>0</v>
      </c>
      <c r="K178" s="195" t="s">
        <v>124</v>
      </c>
      <c r="L178" s="199"/>
      <c r="M178" s="200" t="s">
        <v>18</v>
      </c>
      <c r="N178" s="201" t="s">
        <v>46</v>
      </c>
      <c r="O178" s="61"/>
      <c r="P178" s="176">
        <f t="shared" si="21"/>
        <v>0</v>
      </c>
      <c r="Q178" s="176">
        <v>5.1599999999999997E-3</v>
      </c>
      <c r="R178" s="176">
        <f t="shared" si="22"/>
        <v>5.1599999999999997E-3</v>
      </c>
      <c r="S178" s="176">
        <v>0</v>
      </c>
      <c r="T178" s="177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8" t="s">
        <v>233</v>
      </c>
      <c r="AT178" s="178" t="s">
        <v>230</v>
      </c>
      <c r="AU178" s="178" t="s">
        <v>85</v>
      </c>
      <c r="AY178" s="14" t="s">
        <v>119</v>
      </c>
      <c r="BE178" s="179">
        <f t="shared" si="24"/>
        <v>0</v>
      </c>
      <c r="BF178" s="179">
        <f t="shared" si="25"/>
        <v>0</v>
      </c>
      <c r="BG178" s="179">
        <f t="shared" si="26"/>
        <v>0</v>
      </c>
      <c r="BH178" s="179">
        <f t="shared" si="27"/>
        <v>0</v>
      </c>
      <c r="BI178" s="179">
        <f t="shared" si="28"/>
        <v>0</v>
      </c>
      <c r="BJ178" s="14" t="s">
        <v>83</v>
      </c>
      <c r="BK178" s="179">
        <f t="shared" si="29"/>
        <v>0</v>
      </c>
      <c r="BL178" s="14" t="s">
        <v>165</v>
      </c>
      <c r="BM178" s="178" t="s">
        <v>564</v>
      </c>
    </row>
    <row r="179" spans="1:65" s="2" customFormat="1" ht="16.5" customHeight="1">
      <c r="A179" s="31"/>
      <c r="B179" s="32"/>
      <c r="C179" s="193" t="s">
        <v>565</v>
      </c>
      <c r="D179" s="193" t="s">
        <v>230</v>
      </c>
      <c r="E179" s="194" t="s">
        <v>566</v>
      </c>
      <c r="F179" s="195" t="s">
        <v>567</v>
      </c>
      <c r="G179" s="196" t="s">
        <v>123</v>
      </c>
      <c r="H179" s="197">
        <v>1</v>
      </c>
      <c r="I179" s="198"/>
      <c r="J179" s="197">
        <f t="shared" si="20"/>
        <v>0</v>
      </c>
      <c r="K179" s="195" t="s">
        <v>124</v>
      </c>
      <c r="L179" s="199"/>
      <c r="M179" s="200" t="s">
        <v>18</v>
      </c>
      <c r="N179" s="201" t="s">
        <v>46</v>
      </c>
      <c r="O179" s="61"/>
      <c r="P179" s="176">
        <f t="shared" si="21"/>
        <v>0</v>
      </c>
      <c r="Q179" s="176">
        <v>5.1599999999999997E-3</v>
      </c>
      <c r="R179" s="176">
        <f t="shared" si="22"/>
        <v>5.1599999999999997E-3</v>
      </c>
      <c r="S179" s="176">
        <v>0</v>
      </c>
      <c r="T179" s="177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78" t="s">
        <v>233</v>
      </c>
      <c r="AT179" s="178" t="s">
        <v>230</v>
      </c>
      <c r="AU179" s="178" t="s">
        <v>85</v>
      </c>
      <c r="AY179" s="14" t="s">
        <v>119</v>
      </c>
      <c r="BE179" s="179">
        <f t="shared" si="24"/>
        <v>0</v>
      </c>
      <c r="BF179" s="179">
        <f t="shared" si="25"/>
        <v>0</v>
      </c>
      <c r="BG179" s="179">
        <f t="shared" si="26"/>
        <v>0</v>
      </c>
      <c r="BH179" s="179">
        <f t="shared" si="27"/>
        <v>0</v>
      </c>
      <c r="BI179" s="179">
        <f t="shared" si="28"/>
        <v>0</v>
      </c>
      <c r="BJ179" s="14" t="s">
        <v>83</v>
      </c>
      <c r="BK179" s="179">
        <f t="shared" si="29"/>
        <v>0</v>
      </c>
      <c r="BL179" s="14" t="s">
        <v>165</v>
      </c>
      <c r="BM179" s="178" t="s">
        <v>568</v>
      </c>
    </row>
    <row r="180" spans="1:65" s="2" customFormat="1" ht="16.5" customHeight="1">
      <c r="A180" s="31"/>
      <c r="B180" s="32"/>
      <c r="C180" s="193" t="s">
        <v>569</v>
      </c>
      <c r="D180" s="193" t="s">
        <v>230</v>
      </c>
      <c r="E180" s="194" t="s">
        <v>570</v>
      </c>
      <c r="F180" s="195" t="s">
        <v>571</v>
      </c>
      <c r="G180" s="196" t="s">
        <v>123</v>
      </c>
      <c r="H180" s="197">
        <v>1</v>
      </c>
      <c r="I180" s="198"/>
      <c r="J180" s="197">
        <f t="shared" si="20"/>
        <v>0</v>
      </c>
      <c r="K180" s="195" t="s">
        <v>124</v>
      </c>
      <c r="L180" s="199"/>
      <c r="M180" s="200" t="s">
        <v>18</v>
      </c>
      <c r="N180" s="201" t="s">
        <v>46</v>
      </c>
      <c r="O180" s="61"/>
      <c r="P180" s="176">
        <f t="shared" si="21"/>
        <v>0</v>
      </c>
      <c r="Q180" s="176">
        <v>5.0400000000000002E-3</v>
      </c>
      <c r="R180" s="176">
        <f t="shared" si="22"/>
        <v>5.0400000000000002E-3</v>
      </c>
      <c r="S180" s="176">
        <v>0</v>
      </c>
      <c r="T180" s="177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78" t="s">
        <v>233</v>
      </c>
      <c r="AT180" s="178" t="s">
        <v>230</v>
      </c>
      <c r="AU180" s="178" t="s">
        <v>85</v>
      </c>
      <c r="AY180" s="14" t="s">
        <v>119</v>
      </c>
      <c r="BE180" s="179">
        <f t="shared" si="24"/>
        <v>0</v>
      </c>
      <c r="BF180" s="179">
        <f t="shared" si="25"/>
        <v>0</v>
      </c>
      <c r="BG180" s="179">
        <f t="shared" si="26"/>
        <v>0</v>
      </c>
      <c r="BH180" s="179">
        <f t="shared" si="27"/>
        <v>0</v>
      </c>
      <c r="BI180" s="179">
        <f t="shared" si="28"/>
        <v>0</v>
      </c>
      <c r="BJ180" s="14" t="s">
        <v>83</v>
      </c>
      <c r="BK180" s="179">
        <f t="shared" si="29"/>
        <v>0</v>
      </c>
      <c r="BL180" s="14" t="s">
        <v>165</v>
      </c>
      <c r="BM180" s="178" t="s">
        <v>572</v>
      </c>
    </row>
    <row r="181" spans="1:65" s="2" customFormat="1" ht="16.5" customHeight="1">
      <c r="A181" s="31"/>
      <c r="B181" s="32"/>
      <c r="C181" s="193" t="s">
        <v>573</v>
      </c>
      <c r="D181" s="193" t="s">
        <v>230</v>
      </c>
      <c r="E181" s="194" t="s">
        <v>574</v>
      </c>
      <c r="F181" s="195" t="s">
        <v>575</v>
      </c>
      <c r="G181" s="196" t="s">
        <v>123</v>
      </c>
      <c r="H181" s="197">
        <v>1</v>
      </c>
      <c r="I181" s="198"/>
      <c r="J181" s="197">
        <f t="shared" si="20"/>
        <v>0</v>
      </c>
      <c r="K181" s="195" t="s">
        <v>124</v>
      </c>
      <c r="L181" s="199"/>
      <c r="M181" s="200" t="s">
        <v>18</v>
      </c>
      <c r="N181" s="201" t="s">
        <v>46</v>
      </c>
      <c r="O181" s="61"/>
      <c r="P181" s="176">
        <f t="shared" si="21"/>
        <v>0</v>
      </c>
      <c r="Q181" s="176">
        <v>5.1000000000000004E-3</v>
      </c>
      <c r="R181" s="176">
        <f t="shared" si="22"/>
        <v>5.1000000000000004E-3</v>
      </c>
      <c r="S181" s="176">
        <v>0</v>
      </c>
      <c r="T181" s="177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78" t="s">
        <v>233</v>
      </c>
      <c r="AT181" s="178" t="s">
        <v>230</v>
      </c>
      <c r="AU181" s="178" t="s">
        <v>85</v>
      </c>
      <c r="AY181" s="14" t="s">
        <v>119</v>
      </c>
      <c r="BE181" s="179">
        <f t="shared" si="24"/>
        <v>0</v>
      </c>
      <c r="BF181" s="179">
        <f t="shared" si="25"/>
        <v>0</v>
      </c>
      <c r="BG181" s="179">
        <f t="shared" si="26"/>
        <v>0</v>
      </c>
      <c r="BH181" s="179">
        <f t="shared" si="27"/>
        <v>0</v>
      </c>
      <c r="BI181" s="179">
        <f t="shared" si="28"/>
        <v>0</v>
      </c>
      <c r="BJ181" s="14" t="s">
        <v>83</v>
      </c>
      <c r="BK181" s="179">
        <f t="shared" si="29"/>
        <v>0</v>
      </c>
      <c r="BL181" s="14" t="s">
        <v>165</v>
      </c>
      <c r="BM181" s="178" t="s">
        <v>576</v>
      </c>
    </row>
    <row r="182" spans="1:65" s="2" customFormat="1" ht="16.5" customHeight="1">
      <c r="A182" s="31"/>
      <c r="B182" s="32"/>
      <c r="C182" s="193" t="s">
        <v>577</v>
      </c>
      <c r="D182" s="193" t="s">
        <v>230</v>
      </c>
      <c r="E182" s="194" t="s">
        <v>578</v>
      </c>
      <c r="F182" s="195" t="s">
        <v>579</v>
      </c>
      <c r="G182" s="196" t="s">
        <v>123</v>
      </c>
      <c r="H182" s="197">
        <v>1</v>
      </c>
      <c r="I182" s="198"/>
      <c r="J182" s="197">
        <f t="shared" si="20"/>
        <v>0</v>
      </c>
      <c r="K182" s="195" t="s">
        <v>124</v>
      </c>
      <c r="L182" s="199"/>
      <c r="M182" s="200" t="s">
        <v>18</v>
      </c>
      <c r="N182" s="201" t="s">
        <v>46</v>
      </c>
      <c r="O182" s="61"/>
      <c r="P182" s="176">
        <f t="shared" si="21"/>
        <v>0</v>
      </c>
      <c r="Q182" s="176">
        <v>5.1599999999999997E-3</v>
      </c>
      <c r="R182" s="176">
        <f t="shared" si="22"/>
        <v>5.1599999999999997E-3</v>
      </c>
      <c r="S182" s="176">
        <v>0</v>
      </c>
      <c r="T182" s="177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8" t="s">
        <v>233</v>
      </c>
      <c r="AT182" s="178" t="s">
        <v>230</v>
      </c>
      <c r="AU182" s="178" t="s">
        <v>85</v>
      </c>
      <c r="AY182" s="14" t="s">
        <v>119</v>
      </c>
      <c r="BE182" s="179">
        <f t="shared" si="24"/>
        <v>0</v>
      </c>
      <c r="BF182" s="179">
        <f t="shared" si="25"/>
        <v>0</v>
      </c>
      <c r="BG182" s="179">
        <f t="shared" si="26"/>
        <v>0</v>
      </c>
      <c r="BH182" s="179">
        <f t="shared" si="27"/>
        <v>0</v>
      </c>
      <c r="BI182" s="179">
        <f t="shared" si="28"/>
        <v>0</v>
      </c>
      <c r="BJ182" s="14" t="s">
        <v>83</v>
      </c>
      <c r="BK182" s="179">
        <f t="shared" si="29"/>
        <v>0</v>
      </c>
      <c r="BL182" s="14" t="s">
        <v>165</v>
      </c>
      <c r="BM182" s="178" t="s">
        <v>580</v>
      </c>
    </row>
    <row r="183" spans="1:65" s="2" customFormat="1" ht="16.5" customHeight="1">
      <c r="A183" s="31"/>
      <c r="B183" s="32"/>
      <c r="C183" s="193" t="s">
        <v>581</v>
      </c>
      <c r="D183" s="193" t="s">
        <v>230</v>
      </c>
      <c r="E183" s="194" t="s">
        <v>582</v>
      </c>
      <c r="F183" s="195" t="s">
        <v>583</v>
      </c>
      <c r="G183" s="196" t="s">
        <v>123</v>
      </c>
      <c r="H183" s="197">
        <v>1</v>
      </c>
      <c r="I183" s="198"/>
      <c r="J183" s="197">
        <f t="shared" si="20"/>
        <v>0</v>
      </c>
      <c r="K183" s="195" t="s">
        <v>124</v>
      </c>
      <c r="L183" s="199"/>
      <c r="M183" s="200" t="s">
        <v>18</v>
      </c>
      <c r="N183" s="201" t="s">
        <v>46</v>
      </c>
      <c r="O183" s="61"/>
      <c r="P183" s="176">
        <f t="shared" si="21"/>
        <v>0</v>
      </c>
      <c r="Q183" s="176">
        <v>5.1599999999999997E-3</v>
      </c>
      <c r="R183" s="176">
        <f t="shared" si="22"/>
        <v>5.1599999999999997E-3</v>
      </c>
      <c r="S183" s="176">
        <v>0</v>
      </c>
      <c r="T183" s="177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78" t="s">
        <v>233</v>
      </c>
      <c r="AT183" s="178" t="s">
        <v>230</v>
      </c>
      <c r="AU183" s="178" t="s">
        <v>85</v>
      </c>
      <c r="AY183" s="14" t="s">
        <v>119</v>
      </c>
      <c r="BE183" s="179">
        <f t="shared" si="24"/>
        <v>0</v>
      </c>
      <c r="BF183" s="179">
        <f t="shared" si="25"/>
        <v>0</v>
      </c>
      <c r="BG183" s="179">
        <f t="shared" si="26"/>
        <v>0</v>
      </c>
      <c r="BH183" s="179">
        <f t="shared" si="27"/>
        <v>0</v>
      </c>
      <c r="BI183" s="179">
        <f t="shared" si="28"/>
        <v>0</v>
      </c>
      <c r="BJ183" s="14" t="s">
        <v>83</v>
      </c>
      <c r="BK183" s="179">
        <f t="shared" si="29"/>
        <v>0</v>
      </c>
      <c r="BL183" s="14" t="s">
        <v>165</v>
      </c>
      <c r="BM183" s="178" t="s">
        <v>584</v>
      </c>
    </row>
    <row r="184" spans="1:65" s="2" customFormat="1" ht="16.5" customHeight="1">
      <c r="A184" s="31"/>
      <c r="B184" s="32"/>
      <c r="C184" s="193" t="s">
        <v>585</v>
      </c>
      <c r="D184" s="193" t="s">
        <v>230</v>
      </c>
      <c r="E184" s="194" t="s">
        <v>586</v>
      </c>
      <c r="F184" s="195" t="s">
        <v>587</v>
      </c>
      <c r="G184" s="196" t="s">
        <v>123</v>
      </c>
      <c r="H184" s="197">
        <v>1</v>
      </c>
      <c r="I184" s="198"/>
      <c r="J184" s="197">
        <f t="shared" si="20"/>
        <v>0</v>
      </c>
      <c r="K184" s="195" t="s">
        <v>124</v>
      </c>
      <c r="L184" s="199"/>
      <c r="M184" s="200" t="s">
        <v>18</v>
      </c>
      <c r="N184" s="201" t="s">
        <v>46</v>
      </c>
      <c r="O184" s="61"/>
      <c r="P184" s="176">
        <f t="shared" si="21"/>
        <v>0</v>
      </c>
      <c r="Q184" s="176">
        <v>5.1399999999999996E-3</v>
      </c>
      <c r="R184" s="176">
        <f t="shared" si="22"/>
        <v>5.1399999999999996E-3</v>
      </c>
      <c r="S184" s="176">
        <v>0</v>
      </c>
      <c r="T184" s="177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8" t="s">
        <v>233</v>
      </c>
      <c r="AT184" s="178" t="s">
        <v>230</v>
      </c>
      <c r="AU184" s="178" t="s">
        <v>85</v>
      </c>
      <c r="AY184" s="14" t="s">
        <v>119</v>
      </c>
      <c r="BE184" s="179">
        <f t="shared" si="24"/>
        <v>0</v>
      </c>
      <c r="BF184" s="179">
        <f t="shared" si="25"/>
        <v>0</v>
      </c>
      <c r="BG184" s="179">
        <f t="shared" si="26"/>
        <v>0</v>
      </c>
      <c r="BH184" s="179">
        <f t="shared" si="27"/>
        <v>0</v>
      </c>
      <c r="BI184" s="179">
        <f t="shared" si="28"/>
        <v>0</v>
      </c>
      <c r="BJ184" s="14" t="s">
        <v>83</v>
      </c>
      <c r="BK184" s="179">
        <f t="shared" si="29"/>
        <v>0</v>
      </c>
      <c r="BL184" s="14" t="s">
        <v>165</v>
      </c>
      <c r="BM184" s="178" t="s">
        <v>588</v>
      </c>
    </row>
    <row r="185" spans="1:65" s="2" customFormat="1" ht="49.15" customHeight="1">
      <c r="A185" s="31"/>
      <c r="B185" s="32"/>
      <c r="C185" s="168" t="s">
        <v>589</v>
      </c>
      <c r="D185" s="168" t="s">
        <v>120</v>
      </c>
      <c r="E185" s="169" t="s">
        <v>590</v>
      </c>
      <c r="F185" s="170" t="s">
        <v>591</v>
      </c>
      <c r="G185" s="171" t="s">
        <v>227</v>
      </c>
      <c r="H185" s="172">
        <v>9</v>
      </c>
      <c r="I185" s="173"/>
      <c r="J185" s="172">
        <f t="shared" si="20"/>
        <v>0</v>
      </c>
      <c r="K185" s="170" t="s">
        <v>198</v>
      </c>
      <c r="L185" s="36"/>
      <c r="M185" s="174" t="s">
        <v>18</v>
      </c>
      <c r="N185" s="175" t="s">
        <v>46</v>
      </c>
      <c r="O185" s="61"/>
      <c r="P185" s="176">
        <f t="shared" si="21"/>
        <v>0</v>
      </c>
      <c r="Q185" s="176">
        <v>0</v>
      </c>
      <c r="R185" s="176">
        <f t="shared" si="22"/>
        <v>0</v>
      </c>
      <c r="S185" s="176">
        <v>0</v>
      </c>
      <c r="T185" s="177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78" t="s">
        <v>165</v>
      </c>
      <c r="AT185" s="178" t="s">
        <v>120</v>
      </c>
      <c r="AU185" s="178" t="s">
        <v>85</v>
      </c>
      <c r="AY185" s="14" t="s">
        <v>119</v>
      </c>
      <c r="BE185" s="179">
        <f t="shared" si="24"/>
        <v>0</v>
      </c>
      <c r="BF185" s="179">
        <f t="shared" si="25"/>
        <v>0</v>
      </c>
      <c r="BG185" s="179">
        <f t="shared" si="26"/>
        <v>0</v>
      </c>
      <c r="BH185" s="179">
        <f t="shared" si="27"/>
        <v>0</v>
      </c>
      <c r="BI185" s="179">
        <f t="shared" si="28"/>
        <v>0</v>
      </c>
      <c r="BJ185" s="14" t="s">
        <v>83</v>
      </c>
      <c r="BK185" s="179">
        <f t="shared" si="29"/>
        <v>0</v>
      </c>
      <c r="BL185" s="14" t="s">
        <v>165</v>
      </c>
      <c r="BM185" s="178" t="s">
        <v>592</v>
      </c>
    </row>
    <row r="186" spans="1:65" s="2" customFormat="1">
      <c r="A186" s="31"/>
      <c r="B186" s="32"/>
      <c r="C186" s="33"/>
      <c r="D186" s="185" t="s">
        <v>201</v>
      </c>
      <c r="E186" s="33"/>
      <c r="F186" s="186" t="s">
        <v>593</v>
      </c>
      <c r="G186" s="33"/>
      <c r="H186" s="33"/>
      <c r="I186" s="182"/>
      <c r="J186" s="33"/>
      <c r="K186" s="33"/>
      <c r="L186" s="36"/>
      <c r="M186" s="183"/>
      <c r="N186" s="184"/>
      <c r="O186" s="61"/>
      <c r="P186" s="61"/>
      <c r="Q186" s="61"/>
      <c r="R186" s="61"/>
      <c r="S186" s="61"/>
      <c r="T186" s="62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201</v>
      </c>
      <c r="AU186" s="14" t="s">
        <v>85</v>
      </c>
    </row>
    <row r="187" spans="1:65" s="2" customFormat="1" ht="16.5" customHeight="1">
      <c r="A187" s="31"/>
      <c r="B187" s="32"/>
      <c r="C187" s="193" t="s">
        <v>594</v>
      </c>
      <c r="D187" s="193" t="s">
        <v>230</v>
      </c>
      <c r="E187" s="194" t="s">
        <v>595</v>
      </c>
      <c r="F187" s="195" t="s">
        <v>596</v>
      </c>
      <c r="G187" s="196" t="s">
        <v>123</v>
      </c>
      <c r="H187" s="197">
        <v>1</v>
      </c>
      <c r="I187" s="198"/>
      <c r="J187" s="197">
        <f t="shared" ref="J187:J196" si="30">ROUND((ROUND(I187,2))*(ROUND(H187,2)),2)</f>
        <v>0</v>
      </c>
      <c r="K187" s="195" t="s">
        <v>124</v>
      </c>
      <c r="L187" s="199"/>
      <c r="M187" s="200" t="s">
        <v>18</v>
      </c>
      <c r="N187" s="201" t="s">
        <v>46</v>
      </c>
      <c r="O187" s="61"/>
      <c r="P187" s="176">
        <f t="shared" ref="P187:P196" si="31">O187*H187</f>
        <v>0</v>
      </c>
      <c r="Q187" s="176">
        <v>6.2100000000000002E-3</v>
      </c>
      <c r="R187" s="176">
        <f t="shared" ref="R187:R196" si="32">Q187*H187</f>
        <v>6.2100000000000002E-3</v>
      </c>
      <c r="S187" s="176">
        <v>0</v>
      </c>
      <c r="T187" s="177">
        <f t="shared" ref="T187:T196" si="33"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78" t="s">
        <v>233</v>
      </c>
      <c r="AT187" s="178" t="s">
        <v>230</v>
      </c>
      <c r="AU187" s="178" t="s">
        <v>85</v>
      </c>
      <c r="AY187" s="14" t="s">
        <v>119</v>
      </c>
      <c r="BE187" s="179">
        <f t="shared" ref="BE187:BE196" si="34">IF(N187="základní",J187,0)</f>
        <v>0</v>
      </c>
      <c r="BF187" s="179">
        <f t="shared" ref="BF187:BF196" si="35">IF(N187="snížená",J187,0)</f>
        <v>0</v>
      </c>
      <c r="BG187" s="179">
        <f t="shared" ref="BG187:BG196" si="36">IF(N187="zákl. přenesená",J187,0)</f>
        <v>0</v>
      </c>
      <c r="BH187" s="179">
        <f t="shared" ref="BH187:BH196" si="37">IF(N187="sníž. přenesená",J187,0)</f>
        <v>0</v>
      </c>
      <c r="BI187" s="179">
        <f t="shared" ref="BI187:BI196" si="38">IF(N187="nulová",J187,0)</f>
        <v>0</v>
      </c>
      <c r="BJ187" s="14" t="s">
        <v>83</v>
      </c>
      <c r="BK187" s="179">
        <f t="shared" ref="BK187:BK196" si="39">ROUND((ROUND(I187,2))*(ROUND(H187,2)),2)</f>
        <v>0</v>
      </c>
      <c r="BL187" s="14" t="s">
        <v>165</v>
      </c>
      <c r="BM187" s="178" t="s">
        <v>597</v>
      </c>
    </row>
    <row r="188" spans="1:65" s="2" customFormat="1" ht="16.5" customHeight="1">
      <c r="A188" s="31"/>
      <c r="B188" s="32"/>
      <c r="C188" s="193" t="s">
        <v>598</v>
      </c>
      <c r="D188" s="193" t="s">
        <v>230</v>
      </c>
      <c r="E188" s="194" t="s">
        <v>599</v>
      </c>
      <c r="F188" s="195" t="s">
        <v>600</v>
      </c>
      <c r="G188" s="196" t="s">
        <v>123</v>
      </c>
      <c r="H188" s="197">
        <v>1</v>
      </c>
      <c r="I188" s="198"/>
      <c r="J188" s="197">
        <f t="shared" si="30"/>
        <v>0</v>
      </c>
      <c r="K188" s="195" t="s">
        <v>124</v>
      </c>
      <c r="L188" s="199"/>
      <c r="M188" s="200" t="s">
        <v>18</v>
      </c>
      <c r="N188" s="201" t="s">
        <v>46</v>
      </c>
      <c r="O188" s="61"/>
      <c r="P188" s="176">
        <f t="shared" si="31"/>
        <v>0</v>
      </c>
      <c r="Q188" s="176">
        <v>6.3E-3</v>
      </c>
      <c r="R188" s="176">
        <f t="shared" si="32"/>
        <v>6.3E-3</v>
      </c>
      <c r="S188" s="176">
        <v>0</v>
      </c>
      <c r="T188" s="177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78" t="s">
        <v>233</v>
      </c>
      <c r="AT188" s="178" t="s">
        <v>230</v>
      </c>
      <c r="AU188" s="178" t="s">
        <v>85</v>
      </c>
      <c r="AY188" s="14" t="s">
        <v>119</v>
      </c>
      <c r="BE188" s="179">
        <f t="shared" si="34"/>
        <v>0</v>
      </c>
      <c r="BF188" s="179">
        <f t="shared" si="35"/>
        <v>0</v>
      </c>
      <c r="BG188" s="179">
        <f t="shared" si="36"/>
        <v>0</v>
      </c>
      <c r="BH188" s="179">
        <f t="shared" si="37"/>
        <v>0</v>
      </c>
      <c r="BI188" s="179">
        <f t="shared" si="38"/>
        <v>0</v>
      </c>
      <c r="BJ188" s="14" t="s">
        <v>83</v>
      </c>
      <c r="BK188" s="179">
        <f t="shared" si="39"/>
        <v>0</v>
      </c>
      <c r="BL188" s="14" t="s">
        <v>165</v>
      </c>
      <c r="BM188" s="178" t="s">
        <v>601</v>
      </c>
    </row>
    <row r="189" spans="1:65" s="2" customFormat="1" ht="16.5" customHeight="1">
      <c r="A189" s="31"/>
      <c r="B189" s="32"/>
      <c r="C189" s="193" t="s">
        <v>602</v>
      </c>
      <c r="D189" s="193" t="s">
        <v>230</v>
      </c>
      <c r="E189" s="194" t="s">
        <v>603</v>
      </c>
      <c r="F189" s="195" t="s">
        <v>604</v>
      </c>
      <c r="G189" s="196" t="s">
        <v>123</v>
      </c>
      <c r="H189" s="197">
        <v>1</v>
      </c>
      <c r="I189" s="198"/>
      <c r="J189" s="197">
        <f t="shared" si="30"/>
        <v>0</v>
      </c>
      <c r="K189" s="195" t="s">
        <v>124</v>
      </c>
      <c r="L189" s="199"/>
      <c r="M189" s="200" t="s">
        <v>18</v>
      </c>
      <c r="N189" s="201" t="s">
        <v>46</v>
      </c>
      <c r="O189" s="61"/>
      <c r="P189" s="176">
        <f t="shared" si="31"/>
        <v>0</v>
      </c>
      <c r="Q189" s="176">
        <v>6.2300000000000003E-3</v>
      </c>
      <c r="R189" s="176">
        <f t="shared" si="32"/>
        <v>6.2300000000000003E-3</v>
      </c>
      <c r="S189" s="176">
        <v>0</v>
      </c>
      <c r="T189" s="177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78" t="s">
        <v>233</v>
      </c>
      <c r="AT189" s="178" t="s">
        <v>230</v>
      </c>
      <c r="AU189" s="178" t="s">
        <v>85</v>
      </c>
      <c r="AY189" s="14" t="s">
        <v>119</v>
      </c>
      <c r="BE189" s="179">
        <f t="shared" si="34"/>
        <v>0</v>
      </c>
      <c r="BF189" s="179">
        <f t="shared" si="35"/>
        <v>0</v>
      </c>
      <c r="BG189" s="179">
        <f t="shared" si="36"/>
        <v>0</v>
      </c>
      <c r="BH189" s="179">
        <f t="shared" si="37"/>
        <v>0</v>
      </c>
      <c r="BI189" s="179">
        <f t="shared" si="38"/>
        <v>0</v>
      </c>
      <c r="BJ189" s="14" t="s">
        <v>83</v>
      </c>
      <c r="BK189" s="179">
        <f t="shared" si="39"/>
        <v>0</v>
      </c>
      <c r="BL189" s="14" t="s">
        <v>165</v>
      </c>
      <c r="BM189" s="178" t="s">
        <v>605</v>
      </c>
    </row>
    <row r="190" spans="1:65" s="2" customFormat="1" ht="16.5" customHeight="1">
      <c r="A190" s="31"/>
      <c r="B190" s="32"/>
      <c r="C190" s="193" t="s">
        <v>606</v>
      </c>
      <c r="D190" s="193" t="s">
        <v>230</v>
      </c>
      <c r="E190" s="194" t="s">
        <v>607</v>
      </c>
      <c r="F190" s="195" t="s">
        <v>608</v>
      </c>
      <c r="G190" s="196" t="s">
        <v>123</v>
      </c>
      <c r="H190" s="197">
        <v>1</v>
      </c>
      <c r="I190" s="198"/>
      <c r="J190" s="197">
        <f t="shared" si="30"/>
        <v>0</v>
      </c>
      <c r="K190" s="195" t="s">
        <v>124</v>
      </c>
      <c r="L190" s="199"/>
      <c r="M190" s="200" t="s">
        <v>18</v>
      </c>
      <c r="N190" s="201" t="s">
        <v>46</v>
      </c>
      <c r="O190" s="61"/>
      <c r="P190" s="176">
        <f t="shared" si="31"/>
        <v>0</v>
      </c>
      <c r="Q190" s="176">
        <v>6.11E-3</v>
      </c>
      <c r="R190" s="176">
        <f t="shared" si="32"/>
        <v>6.11E-3</v>
      </c>
      <c r="S190" s="176">
        <v>0</v>
      </c>
      <c r="T190" s="177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78" t="s">
        <v>233</v>
      </c>
      <c r="AT190" s="178" t="s">
        <v>230</v>
      </c>
      <c r="AU190" s="178" t="s">
        <v>85</v>
      </c>
      <c r="AY190" s="14" t="s">
        <v>119</v>
      </c>
      <c r="BE190" s="179">
        <f t="shared" si="34"/>
        <v>0</v>
      </c>
      <c r="BF190" s="179">
        <f t="shared" si="35"/>
        <v>0</v>
      </c>
      <c r="BG190" s="179">
        <f t="shared" si="36"/>
        <v>0</v>
      </c>
      <c r="BH190" s="179">
        <f t="shared" si="37"/>
        <v>0</v>
      </c>
      <c r="BI190" s="179">
        <f t="shared" si="38"/>
        <v>0</v>
      </c>
      <c r="BJ190" s="14" t="s">
        <v>83</v>
      </c>
      <c r="BK190" s="179">
        <f t="shared" si="39"/>
        <v>0</v>
      </c>
      <c r="BL190" s="14" t="s">
        <v>165</v>
      </c>
      <c r="BM190" s="178" t="s">
        <v>609</v>
      </c>
    </row>
    <row r="191" spans="1:65" s="2" customFormat="1" ht="16.5" customHeight="1">
      <c r="A191" s="31"/>
      <c r="B191" s="32"/>
      <c r="C191" s="193" t="s">
        <v>610</v>
      </c>
      <c r="D191" s="193" t="s">
        <v>230</v>
      </c>
      <c r="E191" s="194" t="s">
        <v>611</v>
      </c>
      <c r="F191" s="195" t="s">
        <v>612</v>
      </c>
      <c r="G191" s="196" t="s">
        <v>123</v>
      </c>
      <c r="H191" s="197">
        <v>1</v>
      </c>
      <c r="I191" s="198"/>
      <c r="J191" s="197">
        <f t="shared" si="30"/>
        <v>0</v>
      </c>
      <c r="K191" s="195" t="s">
        <v>124</v>
      </c>
      <c r="L191" s="199"/>
      <c r="M191" s="200" t="s">
        <v>18</v>
      </c>
      <c r="N191" s="201" t="s">
        <v>46</v>
      </c>
      <c r="O191" s="61"/>
      <c r="P191" s="176">
        <f t="shared" si="31"/>
        <v>0</v>
      </c>
      <c r="Q191" s="176">
        <v>6.1599999999999997E-3</v>
      </c>
      <c r="R191" s="176">
        <f t="shared" si="32"/>
        <v>6.1599999999999997E-3</v>
      </c>
      <c r="S191" s="176">
        <v>0</v>
      </c>
      <c r="T191" s="177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78" t="s">
        <v>233</v>
      </c>
      <c r="AT191" s="178" t="s">
        <v>230</v>
      </c>
      <c r="AU191" s="178" t="s">
        <v>85</v>
      </c>
      <c r="AY191" s="14" t="s">
        <v>119</v>
      </c>
      <c r="BE191" s="179">
        <f t="shared" si="34"/>
        <v>0</v>
      </c>
      <c r="BF191" s="179">
        <f t="shared" si="35"/>
        <v>0</v>
      </c>
      <c r="BG191" s="179">
        <f t="shared" si="36"/>
        <v>0</v>
      </c>
      <c r="BH191" s="179">
        <f t="shared" si="37"/>
        <v>0</v>
      </c>
      <c r="BI191" s="179">
        <f t="shared" si="38"/>
        <v>0</v>
      </c>
      <c r="BJ191" s="14" t="s">
        <v>83</v>
      </c>
      <c r="BK191" s="179">
        <f t="shared" si="39"/>
        <v>0</v>
      </c>
      <c r="BL191" s="14" t="s">
        <v>165</v>
      </c>
      <c r="BM191" s="178" t="s">
        <v>613</v>
      </c>
    </row>
    <row r="192" spans="1:65" s="2" customFormat="1" ht="16.5" customHeight="1">
      <c r="A192" s="31"/>
      <c r="B192" s="32"/>
      <c r="C192" s="193" t="s">
        <v>614</v>
      </c>
      <c r="D192" s="193" t="s">
        <v>230</v>
      </c>
      <c r="E192" s="194" t="s">
        <v>615</v>
      </c>
      <c r="F192" s="195" t="s">
        <v>616</v>
      </c>
      <c r="G192" s="196" t="s">
        <v>123</v>
      </c>
      <c r="H192" s="197">
        <v>1</v>
      </c>
      <c r="I192" s="198"/>
      <c r="J192" s="197">
        <f t="shared" si="30"/>
        <v>0</v>
      </c>
      <c r="K192" s="195" t="s">
        <v>124</v>
      </c>
      <c r="L192" s="199"/>
      <c r="M192" s="200" t="s">
        <v>18</v>
      </c>
      <c r="N192" s="201" t="s">
        <v>46</v>
      </c>
      <c r="O192" s="61"/>
      <c r="P192" s="176">
        <f t="shared" si="31"/>
        <v>0</v>
      </c>
      <c r="Q192" s="176">
        <v>6.1799999999999997E-3</v>
      </c>
      <c r="R192" s="176">
        <f t="shared" si="32"/>
        <v>6.1799999999999997E-3</v>
      </c>
      <c r="S192" s="176">
        <v>0</v>
      </c>
      <c r="T192" s="177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78" t="s">
        <v>233</v>
      </c>
      <c r="AT192" s="178" t="s">
        <v>230</v>
      </c>
      <c r="AU192" s="178" t="s">
        <v>85</v>
      </c>
      <c r="AY192" s="14" t="s">
        <v>119</v>
      </c>
      <c r="BE192" s="179">
        <f t="shared" si="34"/>
        <v>0</v>
      </c>
      <c r="BF192" s="179">
        <f t="shared" si="35"/>
        <v>0</v>
      </c>
      <c r="BG192" s="179">
        <f t="shared" si="36"/>
        <v>0</v>
      </c>
      <c r="BH192" s="179">
        <f t="shared" si="37"/>
        <v>0</v>
      </c>
      <c r="BI192" s="179">
        <f t="shared" si="38"/>
        <v>0</v>
      </c>
      <c r="BJ192" s="14" t="s">
        <v>83</v>
      </c>
      <c r="BK192" s="179">
        <f t="shared" si="39"/>
        <v>0</v>
      </c>
      <c r="BL192" s="14" t="s">
        <v>165</v>
      </c>
      <c r="BM192" s="178" t="s">
        <v>617</v>
      </c>
    </row>
    <row r="193" spans="1:65" s="2" customFormat="1" ht="16.5" customHeight="1">
      <c r="A193" s="31"/>
      <c r="B193" s="32"/>
      <c r="C193" s="193" t="s">
        <v>618</v>
      </c>
      <c r="D193" s="193" t="s">
        <v>230</v>
      </c>
      <c r="E193" s="194" t="s">
        <v>619</v>
      </c>
      <c r="F193" s="195" t="s">
        <v>620</v>
      </c>
      <c r="G193" s="196" t="s">
        <v>123</v>
      </c>
      <c r="H193" s="197">
        <v>1</v>
      </c>
      <c r="I193" s="198"/>
      <c r="J193" s="197">
        <f t="shared" si="30"/>
        <v>0</v>
      </c>
      <c r="K193" s="195" t="s">
        <v>124</v>
      </c>
      <c r="L193" s="199"/>
      <c r="M193" s="200" t="s">
        <v>18</v>
      </c>
      <c r="N193" s="201" t="s">
        <v>46</v>
      </c>
      <c r="O193" s="61"/>
      <c r="P193" s="176">
        <f t="shared" si="31"/>
        <v>0</v>
      </c>
      <c r="Q193" s="176">
        <v>6.2100000000000002E-3</v>
      </c>
      <c r="R193" s="176">
        <f t="shared" si="32"/>
        <v>6.2100000000000002E-3</v>
      </c>
      <c r="S193" s="176">
        <v>0</v>
      </c>
      <c r="T193" s="177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78" t="s">
        <v>233</v>
      </c>
      <c r="AT193" s="178" t="s">
        <v>230</v>
      </c>
      <c r="AU193" s="178" t="s">
        <v>85</v>
      </c>
      <c r="AY193" s="14" t="s">
        <v>119</v>
      </c>
      <c r="BE193" s="179">
        <f t="shared" si="34"/>
        <v>0</v>
      </c>
      <c r="BF193" s="179">
        <f t="shared" si="35"/>
        <v>0</v>
      </c>
      <c r="BG193" s="179">
        <f t="shared" si="36"/>
        <v>0</v>
      </c>
      <c r="BH193" s="179">
        <f t="shared" si="37"/>
        <v>0</v>
      </c>
      <c r="BI193" s="179">
        <f t="shared" si="38"/>
        <v>0</v>
      </c>
      <c r="BJ193" s="14" t="s">
        <v>83</v>
      </c>
      <c r="BK193" s="179">
        <f t="shared" si="39"/>
        <v>0</v>
      </c>
      <c r="BL193" s="14" t="s">
        <v>165</v>
      </c>
      <c r="BM193" s="178" t="s">
        <v>621</v>
      </c>
    </row>
    <row r="194" spans="1:65" s="2" customFormat="1" ht="16.5" customHeight="1">
      <c r="A194" s="31"/>
      <c r="B194" s="32"/>
      <c r="C194" s="193" t="s">
        <v>622</v>
      </c>
      <c r="D194" s="193" t="s">
        <v>230</v>
      </c>
      <c r="E194" s="194" t="s">
        <v>623</v>
      </c>
      <c r="F194" s="195" t="s">
        <v>624</v>
      </c>
      <c r="G194" s="196" t="s">
        <v>123</v>
      </c>
      <c r="H194" s="197">
        <v>1</v>
      </c>
      <c r="I194" s="198"/>
      <c r="J194" s="197">
        <f t="shared" si="30"/>
        <v>0</v>
      </c>
      <c r="K194" s="195" t="s">
        <v>124</v>
      </c>
      <c r="L194" s="199"/>
      <c r="M194" s="200" t="s">
        <v>18</v>
      </c>
      <c r="N194" s="201" t="s">
        <v>46</v>
      </c>
      <c r="O194" s="61"/>
      <c r="P194" s="176">
        <f t="shared" si="31"/>
        <v>0</v>
      </c>
      <c r="Q194" s="176">
        <v>6.2100000000000002E-3</v>
      </c>
      <c r="R194" s="176">
        <f t="shared" si="32"/>
        <v>6.2100000000000002E-3</v>
      </c>
      <c r="S194" s="176">
        <v>0</v>
      </c>
      <c r="T194" s="177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8" t="s">
        <v>233</v>
      </c>
      <c r="AT194" s="178" t="s">
        <v>230</v>
      </c>
      <c r="AU194" s="178" t="s">
        <v>85</v>
      </c>
      <c r="AY194" s="14" t="s">
        <v>119</v>
      </c>
      <c r="BE194" s="179">
        <f t="shared" si="34"/>
        <v>0</v>
      </c>
      <c r="BF194" s="179">
        <f t="shared" si="35"/>
        <v>0</v>
      </c>
      <c r="BG194" s="179">
        <f t="shared" si="36"/>
        <v>0</v>
      </c>
      <c r="BH194" s="179">
        <f t="shared" si="37"/>
        <v>0</v>
      </c>
      <c r="BI194" s="179">
        <f t="shared" si="38"/>
        <v>0</v>
      </c>
      <c r="BJ194" s="14" t="s">
        <v>83</v>
      </c>
      <c r="BK194" s="179">
        <f t="shared" si="39"/>
        <v>0</v>
      </c>
      <c r="BL194" s="14" t="s">
        <v>165</v>
      </c>
      <c r="BM194" s="178" t="s">
        <v>625</v>
      </c>
    </row>
    <row r="195" spans="1:65" s="2" customFormat="1" ht="16.5" customHeight="1">
      <c r="A195" s="31"/>
      <c r="B195" s="32"/>
      <c r="C195" s="193" t="s">
        <v>626</v>
      </c>
      <c r="D195" s="193" t="s">
        <v>230</v>
      </c>
      <c r="E195" s="194" t="s">
        <v>627</v>
      </c>
      <c r="F195" s="195" t="s">
        <v>628</v>
      </c>
      <c r="G195" s="196" t="s">
        <v>123</v>
      </c>
      <c r="H195" s="197">
        <v>1</v>
      </c>
      <c r="I195" s="198"/>
      <c r="J195" s="197">
        <f t="shared" si="30"/>
        <v>0</v>
      </c>
      <c r="K195" s="195" t="s">
        <v>124</v>
      </c>
      <c r="L195" s="199"/>
      <c r="M195" s="200" t="s">
        <v>18</v>
      </c>
      <c r="N195" s="201" t="s">
        <v>46</v>
      </c>
      <c r="O195" s="61"/>
      <c r="P195" s="176">
        <f t="shared" si="31"/>
        <v>0</v>
      </c>
      <c r="Q195" s="176">
        <v>7.5599999999999999E-3</v>
      </c>
      <c r="R195" s="176">
        <f t="shared" si="32"/>
        <v>7.5599999999999999E-3</v>
      </c>
      <c r="S195" s="176">
        <v>0</v>
      </c>
      <c r="T195" s="177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78" t="s">
        <v>233</v>
      </c>
      <c r="AT195" s="178" t="s">
        <v>230</v>
      </c>
      <c r="AU195" s="178" t="s">
        <v>85</v>
      </c>
      <c r="AY195" s="14" t="s">
        <v>119</v>
      </c>
      <c r="BE195" s="179">
        <f t="shared" si="34"/>
        <v>0</v>
      </c>
      <c r="BF195" s="179">
        <f t="shared" si="35"/>
        <v>0</v>
      </c>
      <c r="BG195" s="179">
        <f t="shared" si="36"/>
        <v>0</v>
      </c>
      <c r="BH195" s="179">
        <f t="shared" si="37"/>
        <v>0</v>
      </c>
      <c r="BI195" s="179">
        <f t="shared" si="38"/>
        <v>0</v>
      </c>
      <c r="BJ195" s="14" t="s">
        <v>83</v>
      </c>
      <c r="BK195" s="179">
        <f t="shared" si="39"/>
        <v>0</v>
      </c>
      <c r="BL195" s="14" t="s">
        <v>165</v>
      </c>
      <c r="BM195" s="178" t="s">
        <v>629</v>
      </c>
    </row>
    <row r="196" spans="1:65" s="2" customFormat="1" ht="49.15" customHeight="1">
      <c r="A196" s="31"/>
      <c r="B196" s="32"/>
      <c r="C196" s="168" t="s">
        <v>630</v>
      </c>
      <c r="D196" s="168" t="s">
        <v>120</v>
      </c>
      <c r="E196" s="169" t="s">
        <v>631</v>
      </c>
      <c r="F196" s="170" t="s">
        <v>632</v>
      </c>
      <c r="G196" s="171" t="s">
        <v>633</v>
      </c>
      <c r="H196" s="172">
        <v>0.42</v>
      </c>
      <c r="I196" s="173"/>
      <c r="J196" s="172">
        <f t="shared" si="30"/>
        <v>0</v>
      </c>
      <c r="K196" s="170" t="s">
        <v>198</v>
      </c>
      <c r="L196" s="36"/>
      <c r="M196" s="174" t="s">
        <v>18</v>
      </c>
      <c r="N196" s="175" t="s">
        <v>46</v>
      </c>
      <c r="O196" s="61"/>
      <c r="P196" s="176">
        <f t="shared" si="31"/>
        <v>0</v>
      </c>
      <c r="Q196" s="176">
        <v>0</v>
      </c>
      <c r="R196" s="176">
        <f t="shared" si="32"/>
        <v>0</v>
      </c>
      <c r="S196" s="176">
        <v>0</v>
      </c>
      <c r="T196" s="177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78" t="s">
        <v>165</v>
      </c>
      <c r="AT196" s="178" t="s">
        <v>120</v>
      </c>
      <c r="AU196" s="178" t="s">
        <v>85</v>
      </c>
      <c r="AY196" s="14" t="s">
        <v>119</v>
      </c>
      <c r="BE196" s="179">
        <f t="shared" si="34"/>
        <v>0</v>
      </c>
      <c r="BF196" s="179">
        <f t="shared" si="35"/>
        <v>0</v>
      </c>
      <c r="BG196" s="179">
        <f t="shared" si="36"/>
        <v>0</v>
      </c>
      <c r="BH196" s="179">
        <f t="shared" si="37"/>
        <v>0</v>
      </c>
      <c r="BI196" s="179">
        <f t="shared" si="38"/>
        <v>0</v>
      </c>
      <c r="BJ196" s="14" t="s">
        <v>83</v>
      </c>
      <c r="BK196" s="179">
        <f t="shared" si="39"/>
        <v>0</v>
      </c>
      <c r="BL196" s="14" t="s">
        <v>165</v>
      </c>
      <c r="BM196" s="178" t="s">
        <v>634</v>
      </c>
    </row>
    <row r="197" spans="1:65" s="2" customFormat="1">
      <c r="A197" s="31"/>
      <c r="B197" s="32"/>
      <c r="C197" s="33"/>
      <c r="D197" s="185" t="s">
        <v>201</v>
      </c>
      <c r="E197" s="33"/>
      <c r="F197" s="186" t="s">
        <v>635</v>
      </c>
      <c r="G197" s="33"/>
      <c r="H197" s="33"/>
      <c r="I197" s="182"/>
      <c r="J197" s="33"/>
      <c r="K197" s="33"/>
      <c r="L197" s="36"/>
      <c r="M197" s="183"/>
      <c r="N197" s="184"/>
      <c r="O197" s="61"/>
      <c r="P197" s="61"/>
      <c r="Q197" s="61"/>
      <c r="R197" s="61"/>
      <c r="S197" s="61"/>
      <c r="T197" s="62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201</v>
      </c>
      <c r="AU197" s="14" t="s">
        <v>85</v>
      </c>
    </row>
    <row r="198" spans="1:65" s="2" customFormat="1" ht="49.15" customHeight="1">
      <c r="A198" s="31"/>
      <c r="B198" s="32"/>
      <c r="C198" s="168" t="s">
        <v>636</v>
      </c>
      <c r="D198" s="168" t="s">
        <v>120</v>
      </c>
      <c r="E198" s="169" t="s">
        <v>637</v>
      </c>
      <c r="F198" s="170" t="s">
        <v>638</v>
      </c>
      <c r="G198" s="171" t="s">
        <v>633</v>
      </c>
      <c r="H198" s="172">
        <v>0.42</v>
      </c>
      <c r="I198" s="173"/>
      <c r="J198" s="172">
        <f>ROUND((ROUND(I198,2))*(ROUND(H198,2)),2)</f>
        <v>0</v>
      </c>
      <c r="K198" s="170" t="s">
        <v>198</v>
      </c>
      <c r="L198" s="36"/>
      <c r="M198" s="174" t="s">
        <v>18</v>
      </c>
      <c r="N198" s="175" t="s">
        <v>46</v>
      </c>
      <c r="O198" s="61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78" t="s">
        <v>165</v>
      </c>
      <c r="AT198" s="178" t="s">
        <v>120</v>
      </c>
      <c r="AU198" s="178" t="s">
        <v>85</v>
      </c>
      <c r="AY198" s="14" t="s">
        <v>119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4" t="s">
        <v>83</v>
      </c>
      <c r="BK198" s="179">
        <f>ROUND((ROUND(I198,2))*(ROUND(H198,2)),2)</f>
        <v>0</v>
      </c>
      <c r="BL198" s="14" t="s">
        <v>165</v>
      </c>
      <c r="BM198" s="178" t="s">
        <v>639</v>
      </c>
    </row>
    <row r="199" spans="1:65" s="2" customFormat="1">
      <c r="A199" s="31"/>
      <c r="B199" s="32"/>
      <c r="C199" s="33"/>
      <c r="D199" s="185" t="s">
        <v>201</v>
      </c>
      <c r="E199" s="33"/>
      <c r="F199" s="186" t="s">
        <v>640</v>
      </c>
      <c r="G199" s="33"/>
      <c r="H199" s="33"/>
      <c r="I199" s="182"/>
      <c r="J199" s="33"/>
      <c r="K199" s="33"/>
      <c r="L199" s="36"/>
      <c r="M199" s="183"/>
      <c r="N199" s="184"/>
      <c r="O199" s="61"/>
      <c r="P199" s="61"/>
      <c r="Q199" s="61"/>
      <c r="R199" s="61"/>
      <c r="S199" s="61"/>
      <c r="T199" s="62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201</v>
      </c>
      <c r="AU199" s="14" t="s">
        <v>85</v>
      </c>
    </row>
    <row r="200" spans="1:65" s="12" customFormat="1" ht="25.9" customHeight="1">
      <c r="B200" s="154"/>
      <c r="C200" s="155"/>
      <c r="D200" s="156" t="s">
        <v>74</v>
      </c>
      <c r="E200" s="157" t="s">
        <v>203</v>
      </c>
      <c r="F200" s="157" t="s">
        <v>204</v>
      </c>
      <c r="G200" s="155"/>
      <c r="H200" s="155"/>
      <c r="I200" s="158"/>
      <c r="J200" s="159">
        <f>BK200</f>
        <v>0</v>
      </c>
      <c r="K200" s="155"/>
      <c r="L200" s="160"/>
      <c r="M200" s="161"/>
      <c r="N200" s="162"/>
      <c r="O200" s="162"/>
      <c r="P200" s="163">
        <f>P201+P206</f>
        <v>0</v>
      </c>
      <c r="Q200" s="162"/>
      <c r="R200" s="163">
        <f>R201+R206</f>
        <v>0</v>
      </c>
      <c r="S200" s="162"/>
      <c r="T200" s="164">
        <f>T201+T206</f>
        <v>0</v>
      </c>
      <c r="AR200" s="165" t="s">
        <v>144</v>
      </c>
      <c r="AT200" s="166" t="s">
        <v>74</v>
      </c>
      <c r="AU200" s="166" t="s">
        <v>75</v>
      </c>
      <c r="AY200" s="165" t="s">
        <v>119</v>
      </c>
      <c r="BK200" s="167">
        <f>BK201+BK206</f>
        <v>0</v>
      </c>
    </row>
    <row r="201" spans="1:65" s="12" customFormat="1" ht="22.9" customHeight="1">
      <c r="B201" s="154"/>
      <c r="C201" s="155"/>
      <c r="D201" s="156" t="s">
        <v>74</v>
      </c>
      <c r="E201" s="187" t="s">
        <v>641</v>
      </c>
      <c r="F201" s="187" t="s">
        <v>642</v>
      </c>
      <c r="G201" s="155"/>
      <c r="H201" s="155"/>
      <c r="I201" s="158"/>
      <c r="J201" s="188">
        <f>BK201</f>
        <v>0</v>
      </c>
      <c r="K201" s="155"/>
      <c r="L201" s="160"/>
      <c r="M201" s="161"/>
      <c r="N201" s="162"/>
      <c r="O201" s="162"/>
      <c r="P201" s="163">
        <f>SUM(P202:P205)</f>
        <v>0</v>
      </c>
      <c r="Q201" s="162"/>
      <c r="R201" s="163">
        <f>SUM(R202:R205)</f>
        <v>0</v>
      </c>
      <c r="S201" s="162"/>
      <c r="T201" s="164">
        <f>SUM(T202:T205)</f>
        <v>0</v>
      </c>
      <c r="AR201" s="165" t="s">
        <v>144</v>
      </c>
      <c r="AT201" s="166" t="s">
        <v>74</v>
      </c>
      <c r="AU201" s="166" t="s">
        <v>83</v>
      </c>
      <c r="AY201" s="165" t="s">
        <v>119</v>
      </c>
      <c r="BK201" s="167">
        <f>SUM(BK202:BK205)</f>
        <v>0</v>
      </c>
    </row>
    <row r="202" spans="1:65" s="2" customFormat="1" ht="24.2" customHeight="1">
      <c r="A202" s="31"/>
      <c r="B202" s="32"/>
      <c r="C202" s="168" t="s">
        <v>643</v>
      </c>
      <c r="D202" s="168" t="s">
        <v>120</v>
      </c>
      <c r="E202" s="169" t="s">
        <v>644</v>
      </c>
      <c r="F202" s="170" t="s">
        <v>645</v>
      </c>
      <c r="G202" s="171" t="s">
        <v>164</v>
      </c>
      <c r="H202" s="172">
        <v>1</v>
      </c>
      <c r="I202" s="173"/>
      <c r="J202" s="172">
        <f>ROUND((ROUND(I202,2))*(ROUND(H202,2)),2)</f>
        <v>0</v>
      </c>
      <c r="K202" s="170" t="s">
        <v>198</v>
      </c>
      <c r="L202" s="36"/>
      <c r="M202" s="174" t="s">
        <v>18</v>
      </c>
      <c r="N202" s="175" t="s">
        <v>46</v>
      </c>
      <c r="O202" s="61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78" t="s">
        <v>211</v>
      </c>
      <c r="AT202" s="178" t="s">
        <v>120</v>
      </c>
      <c r="AU202" s="178" t="s">
        <v>85</v>
      </c>
      <c r="AY202" s="14" t="s">
        <v>119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4" t="s">
        <v>83</v>
      </c>
      <c r="BK202" s="179">
        <f>ROUND((ROUND(I202,2))*(ROUND(H202,2)),2)</f>
        <v>0</v>
      </c>
      <c r="BL202" s="14" t="s">
        <v>211</v>
      </c>
      <c r="BM202" s="178" t="s">
        <v>646</v>
      </c>
    </row>
    <row r="203" spans="1:65" s="2" customFormat="1">
      <c r="A203" s="31"/>
      <c r="B203" s="32"/>
      <c r="C203" s="33"/>
      <c r="D203" s="185" t="s">
        <v>201</v>
      </c>
      <c r="E203" s="33"/>
      <c r="F203" s="186" t="s">
        <v>647</v>
      </c>
      <c r="G203" s="33"/>
      <c r="H203" s="33"/>
      <c r="I203" s="182"/>
      <c r="J203" s="33"/>
      <c r="K203" s="33"/>
      <c r="L203" s="36"/>
      <c r="M203" s="183"/>
      <c r="N203" s="184"/>
      <c r="O203" s="61"/>
      <c r="P203" s="61"/>
      <c r="Q203" s="61"/>
      <c r="R203" s="61"/>
      <c r="S203" s="61"/>
      <c r="T203" s="62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201</v>
      </c>
      <c r="AU203" s="14" t="s">
        <v>85</v>
      </c>
    </row>
    <row r="204" spans="1:65" s="2" customFormat="1" ht="16.5" customHeight="1">
      <c r="A204" s="31"/>
      <c r="B204" s="32"/>
      <c r="C204" s="168" t="s">
        <v>648</v>
      </c>
      <c r="D204" s="168" t="s">
        <v>120</v>
      </c>
      <c r="E204" s="169" t="s">
        <v>649</v>
      </c>
      <c r="F204" s="170" t="s">
        <v>650</v>
      </c>
      <c r="G204" s="171" t="s">
        <v>164</v>
      </c>
      <c r="H204" s="172">
        <v>1</v>
      </c>
      <c r="I204" s="173"/>
      <c r="J204" s="172">
        <f>ROUND((ROUND(I204,2))*(ROUND(H204,2)),2)</f>
        <v>0</v>
      </c>
      <c r="K204" s="170" t="s">
        <v>198</v>
      </c>
      <c r="L204" s="36"/>
      <c r="M204" s="174" t="s">
        <v>18</v>
      </c>
      <c r="N204" s="175" t="s">
        <v>46</v>
      </c>
      <c r="O204" s="61"/>
      <c r="P204" s="176">
        <f>O204*H204</f>
        <v>0</v>
      </c>
      <c r="Q204" s="176">
        <v>0</v>
      </c>
      <c r="R204" s="176">
        <f>Q204*H204</f>
        <v>0</v>
      </c>
      <c r="S204" s="176">
        <v>0</v>
      </c>
      <c r="T204" s="177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78" t="s">
        <v>211</v>
      </c>
      <c r="AT204" s="178" t="s">
        <v>120</v>
      </c>
      <c r="AU204" s="178" t="s">
        <v>85</v>
      </c>
      <c r="AY204" s="14" t="s">
        <v>119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4" t="s">
        <v>83</v>
      </c>
      <c r="BK204" s="179">
        <f>ROUND((ROUND(I204,2))*(ROUND(H204,2)),2)</f>
        <v>0</v>
      </c>
      <c r="BL204" s="14" t="s">
        <v>211</v>
      </c>
      <c r="BM204" s="178" t="s">
        <v>651</v>
      </c>
    </row>
    <row r="205" spans="1:65" s="2" customFormat="1">
      <c r="A205" s="31"/>
      <c r="B205" s="32"/>
      <c r="C205" s="33"/>
      <c r="D205" s="185" t="s">
        <v>201</v>
      </c>
      <c r="E205" s="33"/>
      <c r="F205" s="186" t="s">
        <v>652</v>
      </c>
      <c r="G205" s="33"/>
      <c r="H205" s="33"/>
      <c r="I205" s="182"/>
      <c r="J205" s="33"/>
      <c r="K205" s="33"/>
      <c r="L205" s="36"/>
      <c r="M205" s="183"/>
      <c r="N205" s="184"/>
      <c r="O205" s="61"/>
      <c r="P205" s="61"/>
      <c r="Q205" s="61"/>
      <c r="R205" s="61"/>
      <c r="S205" s="61"/>
      <c r="T205" s="62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201</v>
      </c>
      <c r="AU205" s="14" t="s">
        <v>85</v>
      </c>
    </row>
    <row r="206" spans="1:65" s="12" customFormat="1" ht="22.9" customHeight="1">
      <c r="B206" s="154"/>
      <c r="C206" s="155"/>
      <c r="D206" s="156" t="s">
        <v>74</v>
      </c>
      <c r="E206" s="187" t="s">
        <v>205</v>
      </c>
      <c r="F206" s="187" t="s">
        <v>206</v>
      </c>
      <c r="G206" s="155"/>
      <c r="H206" s="155"/>
      <c r="I206" s="158"/>
      <c r="J206" s="188">
        <f>BK206</f>
        <v>0</v>
      </c>
      <c r="K206" s="155"/>
      <c r="L206" s="160"/>
      <c r="M206" s="161"/>
      <c r="N206" s="162"/>
      <c r="O206" s="162"/>
      <c r="P206" s="163">
        <f>SUM(P207:P208)</f>
        <v>0</v>
      </c>
      <c r="Q206" s="162"/>
      <c r="R206" s="163">
        <f>SUM(R207:R208)</f>
        <v>0</v>
      </c>
      <c r="S206" s="162"/>
      <c r="T206" s="164">
        <f>SUM(T207:T208)</f>
        <v>0</v>
      </c>
      <c r="AR206" s="165" t="s">
        <v>144</v>
      </c>
      <c r="AT206" s="166" t="s">
        <v>74</v>
      </c>
      <c r="AU206" s="166" t="s">
        <v>83</v>
      </c>
      <c r="AY206" s="165" t="s">
        <v>119</v>
      </c>
      <c r="BK206" s="167">
        <f>SUM(BK207:BK208)</f>
        <v>0</v>
      </c>
    </row>
    <row r="207" spans="1:65" s="2" customFormat="1" ht="16.5" customHeight="1">
      <c r="A207" s="31"/>
      <c r="B207" s="32"/>
      <c r="C207" s="168" t="s">
        <v>653</v>
      </c>
      <c r="D207" s="168" t="s">
        <v>120</v>
      </c>
      <c r="E207" s="169" t="s">
        <v>208</v>
      </c>
      <c r="F207" s="170" t="s">
        <v>209</v>
      </c>
      <c r="G207" s="171" t="s">
        <v>210</v>
      </c>
      <c r="H207" s="172">
        <v>1</v>
      </c>
      <c r="I207" s="173"/>
      <c r="J207" s="172">
        <f>ROUND((ROUND(I207,2))*(ROUND(H207,2)),2)</f>
        <v>0</v>
      </c>
      <c r="K207" s="170" t="s">
        <v>198</v>
      </c>
      <c r="L207" s="36"/>
      <c r="M207" s="174" t="s">
        <v>18</v>
      </c>
      <c r="N207" s="175" t="s">
        <v>46</v>
      </c>
      <c r="O207" s="61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78" t="s">
        <v>211</v>
      </c>
      <c r="AT207" s="178" t="s">
        <v>120</v>
      </c>
      <c r="AU207" s="178" t="s">
        <v>85</v>
      </c>
      <c r="AY207" s="14" t="s">
        <v>119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4" t="s">
        <v>83</v>
      </c>
      <c r="BK207" s="179">
        <f>ROUND((ROUND(I207,2))*(ROUND(H207,2)),2)</f>
        <v>0</v>
      </c>
      <c r="BL207" s="14" t="s">
        <v>211</v>
      </c>
      <c r="BM207" s="178" t="s">
        <v>654</v>
      </c>
    </row>
    <row r="208" spans="1:65" s="2" customFormat="1">
      <c r="A208" s="31"/>
      <c r="B208" s="32"/>
      <c r="C208" s="33"/>
      <c r="D208" s="185" t="s">
        <v>201</v>
      </c>
      <c r="E208" s="33"/>
      <c r="F208" s="186" t="s">
        <v>213</v>
      </c>
      <c r="G208" s="33"/>
      <c r="H208" s="33"/>
      <c r="I208" s="182"/>
      <c r="J208" s="33"/>
      <c r="K208" s="33"/>
      <c r="L208" s="36"/>
      <c r="M208" s="189"/>
      <c r="N208" s="190"/>
      <c r="O208" s="191"/>
      <c r="P208" s="191"/>
      <c r="Q208" s="191"/>
      <c r="R208" s="191"/>
      <c r="S208" s="191"/>
      <c r="T208" s="192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201</v>
      </c>
      <c r="AU208" s="14" t="s">
        <v>85</v>
      </c>
    </row>
    <row r="209" spans="1:31" s="2" customFormat="1" ht="6.95" customHeight="1">
      <c r="A209" s="31"/>
      <c r="B209" s="44"/>
      <c r="C209" s="45"/>
      <c r="D209" s="45"/>
      <c r="E209" s="45"/>
      <c r="F209" s="45"/>
      <c r="G209" s="45"/>
      <c r="H209" s="45"/>
      <c r="I209" s="45"/>
      <c r="J209" s="45"/>
      <c r="K209" s="45"/>
      <c r="L209" s="36"/>
      <c r="M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</row>
  </sheetData>
  <sheetProtection algorithmName="SHA-512" hashValue="zMN3Uw0pV8cIhqaLPcsOPuV4A6E6utawpfXkOJtdefRgeGzjLMEmd9TkN+XRqfu3bPjEY4BvgV1DwPpUFkBw0w==" saltValue="14sGiPHELBcBR8Y2o4ztwg==" spinCount="100000" sheet="1" objects="1" scenarios="1"/>
  <autoFilter ref="C83:K208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141" r:id="rId2" xr:uid="{00000000-0004-0000-0200-000001000000}"/>
    <hyperlink ref="F186" r:id="rId3" xr:uid="{00000000-0004-0000-0200-000002000000}"/>
    <hyperlink ref="F197" r:id="rId4" xr:uid="{00000000-0004-0000-0200-000003000000}"/>
    <hyperlink ref="F199" r:id="rId5" xr:uid="{00000000-0004-0000-0200-000004000000}"/>
    <hyperlink ref="F203" r:id="rId6" xr:uid="{00000000-0004-0000-0200-000005000000}"/>
    <hyperlink ref="F205" r:id="rId7" xr:uid="{00000000-0004-0000-0200-000006000000}"/>
    <hyperlink ref="F208" r:id="rId8" xr:uid="{00000000-0004-0000-02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Rekapitulace stavby</vt:lpstr>
      <vt:lpstr>D1.4.4 - Elektroinstalace...</vt:lpstr>
      <vt:lpstr>D1.4.6 - Stínění - DP22</vt:lpstr>
      <vt:lpstr>'D1.4.4 - Elektroinstalace...'!Print_Area</vt:lpstr>
      <vt:lpstr>'D1.4.6 - Stínění - DP22'!Print_Area</vt:lpstr>
      <vt:lpstr>'Rekapitulace stavby'!Print_Area</vt:lpstr>
      <vt:lpstr>'D1.4.4 - Elektroinstalace...'!Print_Titles</vt:lpstr>
      <vt:lpstr>'D1.4.6 - Stínění - DP22'!Print_Titles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Bohemik Dobříš</cp:lastModifiedBy>
  <dcterms:created xsi:type="dcterms:W3CDTF">2023-12-14T08:17:51Z</dcterms:created>
  <dcterms:modified xsi:type="dcterms:W3CDTF">2023-12-14T23:51:52Z</dcterms:modified>
</cp:coreProperties>
</file>